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ปี 58" sheetId="1" r:id="rId1"/>
    <sheet name="ปี59" sheetId="2" r:id="rId2"/>
    <sheet name="ยอดเงินโอนเข้า 58-59" sheetId="3" r:id="rId3"/>
    <sheet name="สำหรับพิมพ์" sheetId="4" r:id="rId4"/>
    <sheet name="สรุปงบประมาณสุทธิรายกองทุน" sheetId="5" r:id="rId5"/>
    <sheet name="สรุปงบประมาณ28-4-59(เขต)" sheetId="6" r:id="rId6"/>
  </sheets>
  <definedNames>
    <definedName name="_xlnm._FilterDatabase" localSheetId="0" hidden="1">'ปี 58'!$A$8:$S$8</definedName>
  </definedNames>
  <calcPr fullCalcOnLoad="1"/>
</workbook>
</file>

<file path=xl/sharedStrings.xml><?xml version="1.0" encoding="utf-8"?>
<sst xmlns="http://schemas.openxmlformats.org/spreadsheetml/2006/main" count="881" uniqueCount="154">
  <si>
    <t>รายงานสรุปยอดเงินงบประมาณสุทธิรายกองทุน จำแนกตามหน่วยบริการ</t>
  </si>
  <si>
    <t>เขตพื้นที่  เขต 4 สระบุรี จังหวัด พระนครศรีอยุธยา</t>
  </si>
  <si>
    <t>รหัสหน่วยบริการ  ทั้งหมด หน่วยบริการ  ทั้งหมด   สังกัด  ทั้งหมด</t>
  </si>
  <si>
    <t>ข้อมูล ณ วันที่ 17 มีนาคม 2559</t>
  </si>
  <si>
    <t>รหัสหน่วยบริการ</t>
  </si>
  <si>
    <t>หน่วยบริการ</t>
  </si>
  <si>
    <t>กองทุนค่าบริการทางการแพทย์</t>
  </si>
  <si>
    <t>กองทุนเอดส์</t>
  </si>
  <si>
    <t>กองทุนไตวายเรื้อรัง</t>
  </si>
  <si>
    <t>กองทุนควบคุมป้องกันความรุนแรงของโรคเบาหวาน</t>
  </si>
  <si>
    <t>งบค่าใช้จ่ายเพื่อเพิ่มประสิทธิภาพหน่วยบริการ</t>
  </si>
  <si>
    <t>งบค่าตอบแทนกำลังคนด้านสาธารณสุข</t>
  </si>
  <si>
    <t>สวัสดิการรักษาพยาบาลของพนักงานส่วนท้องถิ่น</t>
  </si>
  <si>
    <t>งบอื่น ๆ</t>
  </si>
  <si>
    <t>ค่าบริการสาธารณสุขสำหรับผู้สูงอายุที่มีภาวะพึ่งพิง</t>
  </si>
  <si>
    <t>รวม</t>
  </si>
  <si>
    <t>กองทุนผู้ป่วยนอก</t>
  </si>
  <si>
    <t>กองทุนผู้ป่วยใน</t>
  </si>
  <si>
    <t>กองทุนสร้างเสริมสุขภาพและป้องกันโรค</t>
  </si>
  <si>
    <t>กองทุน CENTRAL REIMBURSE</t>
  </si>
  <si>
    <t>งบค่าบริการทางการแพทย์ที่เบิกจ่ายในลักษณะงบลงทุน</t>
  </si>
  <si>
    <t>งบแพทย์แผนไทย</t>
  </si>
  <si>
    <t>ค่าบริการควบคุมป้องกันความรุนแรงของโรคเบาหวานและความดันโลหิตสูง</t>
  </si>
  <si>
    <t>เงินชดเชยตามมติบอร์ดอนุมัติ (เงินที่เบิกจากกำไรสะสม)</t>
  </si>
  <si>
    <t>กองทุนสำรองกลางกรณีมีเหตุฉุกเฉิน</t>
  </si>
  <si>
    <t>งบค่าบริการสาธารณสุขสำหรับผู้สูงอายุที่มีภาวะพึ่งพิง</t>
  </si>
  <si>
    <t>งบประมาณสุทธิ</t>
  </si>
  <si>
    <t>10660</t>
  </si>
  <si>
    <t xml:space="preserve">โรงพยาบาลพระนครศรีอยุธยา   </t>
  </si>
  <si>
    <t>10688</t>
  </si>
  <si>
    <t xml:space="preserve">โรงพยาบาลเสนา   </t>
  </si>
  <si>
    <t>10768</t>
  </si>
  <si>
    <t xml:space="preserve">รพ.ท่าเรือ   </t>
  </si>
  <si>
    <t>10769</t>
  </si>
  <si>
    <t xml:space="preserve">รพ.สมเด็จพระสังฆราช(นครหลวง)   </t>
  </si>
  <si>
    <t>10770</t>
  </si>
  <si>
    <t xml:space="preserve">โรงพยาบาลบางไทร   </t>
  </si>
  <si>
    <t>10771</t>
  </si>
  <si>
    <t xml:space="preserve">รพ.บางบาล   </t>
  </si>
  <si>
    <t>10772</t>
  </si>
  <si>
    <t xml:space="preserve">โรงพยาบาลบางปะอิน   </t>
  </si>
  <si>
    <t>10773</t>
  </si>
  <si>
    <t xml:space="preserve">โรงพยาบาลบางปะหัน   </t>
  </si>
  <si>
    <t>10774</t>
  </si>
  <si>
    <t xml:space="preserve">โรงพยาบาลผักไห่   </t>
  </si>
  <si>
    <t>10775</t>
  </si>
  <si>
    <t xml:space="preserve">โรงพยาบาลภาชี   </t>
  </si>
  <si>
    <t>10776</t>
  </si>
  <si>
    <t xml:space="preserve">โรงพยาบาลลาดบัวหลวง   </t>
  </si>
  <si>
    <t>10777</t>
  </si>
  <si>
    <t xml:space="preserve">โรงพยาบาลวังน้อย   </t>
  </si>
  <si>
    <t>10778</t>
  </si>
  <si>
    <t xml:space="preserve">โรงพยาบาลบางซ้าย   </t>
  </si>
  <si>
    <t>10779</t>
  </si>
  <si>
    <t xml:space="preserve">โรงพยาบาลอุทัย   </t>
  </si>
  <si>
    <t>10780</t>
  </si>
  <si>
    <t xml:space="preserve">โรงพยาบาลมหาราช   </t>
  </si>
  <si>
    <t>10781</t>
  </si>
  <si>
    <t xml:space="preserve">โรงพยาบาลบ้านแพรก   </t>
  </si>
  <si>
    <t>วันที่ทำรายการตั้งแต่  01 ตุลาคม 2557 ถึง 30 กันยายน 2558</t>
  </si>
  <si>
    <t>กองทุนฟื้นฟูสมรรถภาพด้านการแพทย์</t>
  </si>
  <si>
    <t>เงินช่วยเหลือผู้รับบริการ ม. 41</t>
  </si>
  <si>
    <t>เงินช่วยเหลือผู้ให้บริการ</t>
  </si>
  <si>
    <t>กองทุนค่าบริการทางการแพทย์ 58</t>
  </si>
  <si>
    <t>กองทุนผู้ป่วยนอก 58</t>
  </si>
  <si>
    <t>กองทุนผู้ป่วยนอก 59</t>
  </si>
  <si>
    <t>กองทุนผู้ป่วยใน 58</t>
  </si>
  <si>
    <t>กองทุนผู้ป่วยใน 59</t>
  </si>
  <si>
    <t>กองทุนสร้างเสริมสุขภาพและป้องกันโรค 58</t>
  </si>
  <si>
    <t>กองทุนสร้างเสริมสุขภาพและป้องกันโรค 59</t>
  </si>
  <si>
    <t>กองทุน CENTRAL REIMBURSE 58</t>
  </si>
  <si>
    <t>กองทุน CENTRAL REIMBURSE 59</t>
  </si>
  <si>
    <t>งบค่าบริการทางการแพทย์ที่เบิกจ่ายในลักษณะงบลงทุน 58</t>
  </si>
  <si>
    <t>กองทุนฟื้นฟูสมรรถภาพด้านการแพทย์ 58</t>
  </si>
  <si>
    <t>เงินช่วยเหลือผู้รับบริการ ม. 41 58</t>
  </si>
  <si>
    <t>เงินช่วยเหลือผู้ให้บริการ 58</t>
  </si>
  <si>
    <t>งบแพทย์แผนไทย 58</t>
  </si>
  <si>
    <t>กองทุนเอดส์ 58</t>
  </si>
  <si>
    <t>กองทุนไตวายเรื้อรัง 58</t>
  </si>
  <si>
    <t>ค่าบริการควบคุมป้องกันความรุนแรงของโรคเบาหวานและความดันโลหิตสูง 58</t>
  </si>
  <si>
    <t>งบค่าตอบแทนกำลังคนด้านสาธารณสุข 58</t>
  </si>
  <si>
    <t>สวัสดิการรักษาพยาบาลของพนักงานส่วนท้องถิ่น 58</t>
  </si>
  <si>
    <t>เงินชดเชยตามมติบอร์ดอนุมัติ (เงินที่เบิกจากกำไรสะสม) 58</t>
  </si>
  <si>
    <t>กองทุนสำรองกลางกรณีมีเหตุฉุกเฉิน 58</t>
  </si>
  <si>
    <t>งบค่าบริการทางการแพทย์ที่เบิกจ่ายในลักษณะงบลงทุน 59</t>
  </si>
  <si>
    <t>งบแพทย์แผนไทย 59</t>
  </si>
  <si>
    <t>กองทุนเอดส์ 59</t>
  </si>
  <si>
    <t>กองทุนไตวายเรื้อรัง 59</t>
  </si>
  <si>
    <t>ค่าบริการควบคุมป้องกันความรุนแรงของโรคเบาหวานและความดันโลหิตสูง 59</t>
  </si>
  <si>
    <t>งบค่าใช้จ่ายเพื่อเพิ่มประสิทธิภาพหน่วยบริการ 59</t>
  </si>
  <si>
    <t>งบค่าตอบแทนกำลังคนด้านสาธารณสุข 59</t>
  </si>
  <si>
    <t>สวัสดิการรักษาพยาบาลของพนักงานส่วนท้องถิ่น 59</t>
  </si>
  <si>
    <t>เงินชดเชยตามมติบอร์ดอนุมัติ (เงินที่เบิกจากกำไรสะสม) 59</t>
  </si>
  <si>
    <t>กองทุนสำรองกลางกรณีมีเหตุฉุกเฉิน 59</t>
  </si>
  <si>
    <t>งบค่าบริการสาธารณสุขสำหรับผู้สูงอายุที่มีภาวะพึ่งพิง 59</t>
  </si>
  <si>
    <t>กองทุนฟื้นฟูสมรรถภาพด้านการแพทย์ 59</t>
  </si>
  <si>
    <t>กองทุน CENTRAL REIMBURSE 57</t>
  </si>
  <si>
    <t>จำนวนเงินที่คาดว่าจะได้รับเพิ่ม</t>
  </si>
  <si>
    <t>งบค่าบริการทางการแพทย์ที่เบิกจ่ายในลักษณะงบลงทุน 59 (100%)</t>
  </si>
  <si>
    <t>*100% แล้ว</t>
  </si>
  <si>
    <t>*จัดสรร 1 ครั้ง/ปี 22เม.ย.58</t>
  </si>
  <si>
    <t>*จัดสรร 1 ครั้ง/ปี25 กพ59</t>
  </si>
  <si>
    <t>จัดสรร 1 ครั้ง /ปี 23/3/2558</t>
  </si>
  <si>
    <t>จัดสรร 1ครั้ง/ปี 21/1/2559</t>
  </si>
  <si>
    <t>ผลรวม OP PP IP</t>
  </si>
  <si>
    <t>วันที่ทำรายการตั้งแต่  01 ตุลาคม 2558 ถึง 25 เมษายน 2559</t>
  </si>
  <si>
    <t>ข้อมูล ณ วันที่  24 เมษายน 2559</t>
  </si>
  <si>
    <t>รายงานสรุปยอดเงินงบประมาณสุทธิรายกองทุน จำแนกตามจังหวัด</t>
  </si>
  <si>
    <t>เขตพื้นที่  เขต 4 สระบุรี จังหวัด ทั้งหมด</t>
  </si>
  <si>
    <t>วันที่ทำรายการตั้งแต่  01 ตุลาคม 2558 ถึง 27 เมษายน 2559</t>
  </si>
  <si>
    <t>ข้อมูล ณ วันที่ 26 เมษายน 2559</t>
  </si>
  <si>
    <t>จังหวัด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</si>
  <si>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</si>
  <si>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</si>
  <si>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</si>
  <si>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</si>
  <si>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</si>
  <si>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</si>
  <si>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</si>
  <si>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</si>
  <si>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วันที่ทำรายการตั้งแต่  01 ตุลาคม 2558 ถึง 19 เมษายน 2559</t>
  </si>
  <si>
    <t>ข้อมูล ณ วันที่ 18 เมษายน 2559</t>
  </si>
  <si>
    <t>วงเงินงบประมาณ</t>
  </si>
  <si>
    <t>เพิ่มขึ้น</t>
  </si>
  <si>
    <t>-</t>
  </si>
  <si>
    <t>โรงพยาบาลพระนครศรีอยุธยา</t>
  </si>
  <si>
    <t>รัฐในสธ.(สังกัด สป.)</t>
  </si>
  <si>
    <t>โรงพยาบาลเสนา</t>
  </si>
  <si>
    <t>รพ.ท่าเรือ</t>
  </si>
  <si>
    <t>รพ.สมเด็จพระสังฆราช(นครหลวง)</t>
  </si>
  <si>
    <t>โรงพยาบาลบางไทร</t>
  </si>
  <si>
    <t>รพ.บางบาล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</si>
  <si>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</si>
  <si>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</si>
  <si>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</si>
  <si>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</si>
  <si>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</si>
  <si>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</si>
  <si>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</si>
  <si>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</si>
  <si>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</si>
  <si>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</si>
  <si>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ชื่อหน่วยบริการ/คู่สัญญา</t>
  </si>
  <si>
    <t>สังกัด</t>
  </si>
  <si>
    <t>งบ CF</t>
  </si>
  <si>
    <t>เพิ่ม</t>
  </si>
  <si>
    <t>CF</t>
  </si>
  <si>
    <t>CF 59</t>
  </si>
  <si>
    <t xml:space="preserve">โรงพยาบาลท่าเรือ   </t>
  </si>
  <si>
    <t xml:space="preserve">โรงพยาบาลบางบาล   </t>
  </si>
  <si>
    <t>วันที่ทำรายการตั้งแต่  01 ตุลาคม 2558 ถึง 12 กันยายน 2559</t>
  </si>
  <si>
    <t xml:space="preserve">ข้อมูล ณ วันที่ 11 กันยายน 2559
</t>
  </si>
  <si>
    <t>วันที่ทำรายการตั้งแต่  01 ตุลาคม 2558 ถึง 30 กันยายน 2559</t>
  </si>
  <si>
    <t xml:space="preserve">ข้อมูล ณ วันที่ 4 ตุลาคม 2559
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</si>
</sst>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indexed="12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30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rgb="FFFFFFFF"/>
      <name val="Arial"/>
      <family val="2"/>
    </font>
    <font>
      <sz val="9"/>
      <color rgb="FF444444"/>
      <name val="Arial"/>
      <family val="2"/>
    </font>
    <font>
      <sz val="9"/>
      <color rgb="FF0E82C7"/>
      <name val="Arial"/>
      <family val="2"/>
    </font>
    <font>
      <b/>
      <sz val="9"/>
      <color rgb="FF44444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5C9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>
      <alignment vertical="top" wrapText="1"/>
    </xf>
    <xf numFmtId="0" fontId="48" fillId="11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4" fontId="48" fillId="11" borderId="10" xfId="0" applyNumberFormat="1" applyFont="1" applyFill="1" applyBorder="1" applyAlignment="1">
      <alignment vertical="top" wrapText="1"/>
    </xf>
    <xf numFmtId="0" fontId="48" fillId="1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0" fillId="6" borderId="10" xfId="0" applyNumberForma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4" fontId="0" fillId="12" borderId="10" xfId="0" applyNumberForma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vertical="top" wrapText="1"/>
    </xf>
    <xf numFmtId="4" fontId="2" fillId="12" borderId="10" xfId="0" applyNumberFormat="1" applyFont="1" applyFill="1" applyBorder="1" applyAlignment="1">
      <alignment vertical="top" wrapText="1"/>
    </xf>
    <xf numFmtId="9" fontId="48" fillId="10" borderId="10" xfId="37" applyFont="1" applyFill="1" applyBorder="1" applyAlignment="1">
      <alignment horizontal="center" vertical="center" wrapText="1"/>
    </xf>
    <xf numFmtId="9" fontId="0" fillId="0" borderId="10" xfId="37" applyFont="1" applyBorder="1" applyAlignment="1">
      <alignment vertical="top" wrapText="1"/>
    </xf>
    <xf numFmtId="9" fontId="2" fillId="34" borderId="10" xfId="37" applyFont="1" applyFill="1" applyBorder="1" applyAlignment="1">
      <alignment vertical="top" wrapText="1"/>
    </xf>
    <xf numFmtId="9" fontId="1" fillId="33" borderId="10" xfId="37" applyFont="1" applyFill="1" applyBorder="1" applyAlignment="1">
      <alignment horizontal="center" vertical="center" wrapText="1"/>
    </xf>
    <xf numFmtId="9" fontId="1" fillId="33" borderId="10" xfId="37" applyFont="1" applyFill="1" applyBorder="1" applyAlignment="1">
      <alignment horizontal="center" vertical="center" wrapText="1"/>
    </xf>
    <xf numFmtId="9" fontId="0" fillId="0" borderId="0" xfId="37" applyFont="1" applyAlignment="1">
      <alignment/>
    </xf>
    <xf numFmtId="4" fontId="50" fillId="12" borderId="10" xfId="0" applyNumberFormat="1" applyFont="1" applyFill="1" applyBorder="1" applyAlignment="1">
      <alignment vertical="top" wrapText="1"/>
    </xf>
    <xf numFmtId="4" fontId="51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50" fillId="0" borderId="10" xfId="0" applyNumberFormat="1" applyFont="1" applyBorder="1" applyAlignment="1">
      <alignment vertical="top" wrapText="1"/>
    </xf>
    <xf numFmtId="4" fontId="50" fillId="6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8" fillId="11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vertical="top" wrapText="1"/>
    </xf>
    <xf numFmtId="4" fontId="2" fillId="34" borderId="16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2" fillId="34" borderId="15" xfId="0" applyFont="1" applyFill="1" applyBorder="1" applyAlignment="1">
      <alignment horizontal="center" vertical="top" wrapText="1"/>
    </xf>
    <xf numFmtId="0" fontId="0" fillId="37" borderId="15" xfId="0" applyFill="1" applyBorder="1" applyAlignment="1">
      <alignment horizontal="center" vertical="center" wrapText="1"/>
    </xf>
    <xf numFmtId="4" fontId="0" fillId="37" borderId="15" xfId="0" applyNumberForma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12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0" fontId="52" fillId="36" borderId="15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left" vertical="center" wrapText="1"/>
    </xf>
    <xf numFmtId="0" fontId="53" fillId="35" borderId="0" xfId="0" applyFont="1" applyFill="1" applyAlignment="1">
      <alignment horizontal="left" vertical="center" wrapText="1"/>
    </xf>
    <xf numFmtId="4" fontId="53" fillId="35" borderId="0" xfId="0" applyNumberFormat="1" applyFont="1" applyFill="1" applyAlignment="1">
      <alignment horizontal="right" vertical="center" wrapText="1"/>
    </xf>
    <xf numFmtId="0" fontId="53" fillId="35" borderId="0" xfId="0" applyFont="1" applyFill="1" applyAlignment="1">
      <alignment horizontal="right" vertical="center" wrapText="1"/>
    </xf>
    <xf numFmtId="4" fontId="55" fillId="38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4" fontId="55" fillId="39" borderId="0" xfId="0" applyNumberFormat="1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11" borderId="10" xfId="0" applyFont="1" applyFill="1" applyBorder="1" applyAlignment="1">
      <alignment horizontal="center" vertical="center" wrapText="1"/>
    </xf>
    <xf numFmtId="0" fontId="48" fillId="11" borderId="13" xfId="0" applyFont="1" applyFill="1" applyBorder="1" applyAlignment="1">
      <alignment horizontal="center" vertical="center" wrapText="1"/>
    </xf>
    <xf numFmtId="0" fontId="48" fillId="11" borderId="11" xfId="0" applyFont="1" applyFill="1" applyBorder="1" applyAlignment="1">
      <alignment horizontal="center" vertical="center" wrapText="1"/>
    </xf>
    <xf numFmtId="0" fontId="48" fillId="11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horizontal="center" vertical="center" wrapText="1"/>
    </xf>
    <xf numFmtId="0" fontId="48" fillId="12" borderId="14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05C98"/>
      <rgbColor rgb="00FFFFCC"/>
      <rgbColor rgb="00FFF9EA"/>
      <rgbColor rgb="0000FFFF"/>
      <rgbColor rgb="00800000"/>
      <rgbColor rgb="00CCFF2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25"/>
  <sheetViews>
    <sheetView zoomScalePageLayoutView="0" workbookViewId="0" topLeftCell="A1">
      <selection activeCell="F11" sqref="F11"/>
    </sheetView>
  </sheetViews>
  <sheetFormatPr defaultColWidth="30.8515625" defaultRowHeight="12.75"/>
  <cols>
    <col min="1" max="1" width="9.140625" style="0" customWidth="1"/>
    <col min="2" max="2" width="27.28125" style="0" customWidth="1"/>
    <col min="3" max="3" width="21.28125" style="0" customWidth="1"/>
    <col min="4" max="5" width="20.00390625" style="0" customWidth="1"/>
    <col min="6" max="6" width="19.8515625" style="0" customWidth="1"/>
    <col min="7" max="7" width="14.8515625" style="0" customWidth="1"/>
    <col min="8" max="9" width="15.57421875" style="0" customWidth="1"/>
    <col min="10" max="10" width="11.7109375" style="0" customWidth="1"/>
    <col min="11" max="11" width="14.7109375" style="0" customWidth="1"/>
    <col min="12" max="12" width="12.7109375" style="0" customWidth="1"/>
    <col min="13" max="13" width="13.00390625" style="0" customWidth="1"/>
    <col min="14" max="15" width="17.57421875" style="0" customWidth="1"/>
    <col min="16" max="16" width="18.00390625" style="0" customWidth="1"/>
    <col min="17" max="17" width="15.421875" style="0" customWidth="1"/>
    <col min="18" max="18" width="15.57421875" style="0" customWidth="1"/>
  </cols>
  <sheetData>
    <row r="1" spans="1:6" ht="19.5" customHeight="1">
      <c r="A1" s="90" t="s">
        <v>0</v>
      </c>
      <c r="B1" s="91"/>
      <c r="C1" s="91"/>
      <c r="D1" s="91"/>
      <c r="E1" s="91"/>
      <c r="F1" s="91"/>
    </row>
    <row r="2" spans="1:6" ht="12.75">
      <c r="A2" s="89" t="s">
        <v>1</v>
      </c>
      <c r="B2" s="91"/>
      <c r="C2" s="91"/>
      <c r="D2" s="91"/>
      <c r="E2" s="91"/>
      <c r="F2" s="91"/>
    </row>
    <row r="3" spans="1:19" ht="12.7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2.75" customHeight="1">
      <c r="A4" s="89" t="s">
        <v>59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2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51">
      <c r="A6" s="86" t="s">
        <v>4</v>
      </c>
      <c r="B6" s="86" t="s">
        <v>5</v>
      </c>
      <c r="C6" s="86" t="s">
        <v>6</v>
      </c>
      <c r="D6" s="86"/>
      <c r="E6" s="86"/>
      <c r="F6" s="86"/>
      <c r="G6" s="86"/>
      <c r="H6" s="86"/>
      <c r="I6" s="86"/>
      <c r="J6" s="86"/>
      <c r="K6" s="86"/>
      <c r="L6" s="3" t="s">
        <v>7</v>
      </c>
      <c r="M6" s="3" t="s">
        <v>8</v>
      </c>
      <c r="N6" s="3" t="s">
        <v>9</v>
      </c>
      <c r="O6" s="3" t="s">
        <v>11</v>
      </c>
      <c r="P6" s="3" t="s">
        <v>12</v>
      </c>
      <c r="Q6" s="86" t="s">
        <v>13</v>
      </c>
      <c r="R6" s="86"/>
      <c r="S6" s="86" t="s">
        <v>15</v>
      </c>
    </row>
    <row r="7" spans="1:19" ht="63.75">
      <c r="A7" s="86"/>
      <c r="B7" s="86"/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60</v>
      </c>
      <c r="I7" s="3" t="s">
        <v>61</v>
      </c>
      <c r="J7" s="3" t="s">
        <v>62</v>
      </c>
      <c r="K7" s="3" t="s">
        <v>21</v>
      </c>
      <c r="L7" s="3" t="s">
        <v>7</v>
      </c>
      <c r="M7" s="3" t="s">
        <v>8</v>
      </c>
      <c r="N7" s="3" t="s">
        <v>22</v>
      </c>
      <c r="O7" s="3" t="s">
        <v>11</v>
      </c>
      <c r="P7" s="3" t="s">
        <v>12</v>
      </c>
      <c r="Q7" s="3" t="s">
        <v>23</v>
      </c>
      <c r="R7" s="3" t="s">
        <v>24</v>
      </c>
      <c r="S7" s="86"/>
    </row>
    <row r="8" spans="1:19" ht="25.5">
      <c r="A8" s="91"/>
      <c r="B8" s="86" t="s">
        <v>26</v>
      </c>
      <c r="C8" s="3" t="s">
        <v>26</v>
      </c>
      <c r="D8" s="3" t="s">
        <v>26</v>
      </c>
      <c r="E8" s="3" t="s">
        <v>26</v>
      </c>
      <c r="F8" s="3" t="s">
        <v>26</v>
      </c>
      <c r="G8" s="3" t="s">
        <v>26</v>
      </c>
      <c r="H8" s="3" t="s">
        <v>26</v>
      </c>
      <c r="I8" s="3" t="s">
        <v>26</v>
      </c>
      <c r="J8" s="3" t="s">
        <v>26</v>
      </c>
      <c r="K8" s="3" t="s">
        <v>26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26</v>
      </c>
      <c r="R8" s="3" t="s">
        <v>26</v>
      </c>
      <c r="S8" s="3" t="s">
        <v>26</v>
      </c>
    </row>
    <row r="9" spans="1:19" ht="12.75">
      <c r="A9" s="2" t="s">
        <v>27</v>
      </c>
      <c r="B9" s="2" t="s">
        <v>28</v>
      </c>
      <c r="C9" s="1">
        <v>34192239.75</v>
      </c>
      <c r="D9" s="1">
        <v>79793418.16</v>
      </c>
      <c r="E9" s="1">
        <v>37853434.8</v>
      </c>
      <c r="F9" s="1">
        <v>36005572.74</v>
      </c>
      <c r="G9" s="1">
        <v>22889133.52</v>
      </c>
      <c r="H9" s="1">
        <v>783643</v>
      </c>
      <c r="I9" s="1">
        <v>0</v>
      </c>
      <c r="J9" s="1">
        <v>0</v>
      </c>
      <c r="K9" s="1">
        <v>626814.32</v>
      </c>
      <c r="L9" s="1">
        <v>524000</v>
      </c>
      <c r="M9" s="1">
        <v>21585574.4</v>
      </c>
      <c r="N9" s="1">
        <v>2415154</v>
      </c>
      <c r="O9" s="1">
        <v>9889871</v>
      </c>
      <c r="P9" s="1">
        <v>12412664.4</v>
      </c>
      <c r="Q9" s="1">
        <v>1717000</v>
      </c>
      <c r="R9" s="1">
        <v>0</v>
      </c>
      <c r="S9" s="4">
        <f>SUM(C9:R9)</f>
        <v>260688520.09</v>
      </c>
    </row>
    <row r="10" spans="1:19" ht="12.75">
      <c r="A10" s="2" t="s">
        <v>29</v>
      </c>
      <c r="B10" s="2" t="s">
        <v>30</v>
      </c>
      <c r="C10" s="1">
        <v>24234857.92</v>
      </c>
      <c r="D10" s="1">
        <v>20781899.79</v>
      </c>
      <c r="E10" s="1">
        <v>11335879.42</v>
      </c>
      <c r="F10" s="1">
        <v>18166484.06</v>
      </c>
      <c r="G10" s="1">
        <v>9173950.51</v>
      </c>
      <c r="H10" s="1">
        <v>2171283</v>
      </c>
      <c r="I10" s="1">
        <v>0</v>
      </c>
      <c r="J10" s="1">
        <v>0</v>
      </c>
      <c r="K10" s="1">
        <v>173416.46</v>
      </c>
      <c r="L10" s="1">
        <v>698680</v>
      </c>
      <c r="M10" s="1">
        <v>4050111</v>
      </c>
      <c r="N10" s="1">
        <v>1646765</v>
      </c>
      <c r="O10" s="1">
        <v>4947479</v>
      </c>
      <c r="P10" s="1">
        <v>4071018.52</v>
      </c>
      <c r="Q10" s="1">
        <v>631000</v>
      </c>
      <c r="R10" s="1">
        <v>0</v>
      </c>
      <c r="S10" s="4">
        <f aca="true" t="shared" si="0" ref="S10:S24">SUM(C10:R10)</f>
        <v>102082824.67999999</v>
      </c>
    </row>
    <row r="11" spans="1:19" ht="12.75">
      <c r="A11" s="2" t="s">
        <v>31</v>
      </c>
      <c r="B11" s="2" t="s">
        <v>32</v>
      </c>
      <c r="C11" s="1">
        <v>8558611.96</v>
      </c>
      <c r="D11" s="1">
        <v>5258467.67</v>
      </c>
      <c r="E11" s="1">
        <v>6516648.22</v>
      </c>
      <c r="F11" s="1">
        <v>1424620.06</v>
      </c>
      <c r="G11" s="1">
        <v>2267134.11</v>
      </c>
      <c r="H11" s="1">
        <v>1061394</v>
      </c>
      <c r="I11" s="1">
        <v>0</v>
      </c>
      <c r="J11" s="1">
        <v>0</v>
      </c>
      <c r="K11" s="1">
        <v>359039.24</v>
      </c>
      <c r="L11" s="1">
        <v>31000</v>
      </c>
      <c r="M11" s="1">
        <v>20155.2</v>
      </c>
      <c r="N11" s="1">
        <v>1189948</v>
      </c>
      <c r="O11" s="1">
        <v>2053193</v>
      </c>
      <c r="P11" s="1">
        <v>951819.02</v>
      </c>
      <c r="Q11" s="1">
        <v>67330.91</v>
      </c>
      <c r="R11" s="1">
        <v>0</v>
      </c>
      <c r="S11" s="4">
        <f t="shared" si="0"/>
        <v>29759361.389999997</v>
      </c>
    </row>
    <row r="12" spans="1:19" ht="12.75">
      <c r="A12" s="2" t="s">
        <v>33</v>
      </c>
      <c r="B12" s="2" t="s">
        <v>34</v>
      </c>
      <c r="C12" s="1">
        <v>8931656.89</v>
      </c>
      <c r="D12" s="1">
        <v>3805783.23</v>
      </c>
      <c r="E12" s="1">
        <v>5368345.41</v>
      </c>
      <c r="F12" s="1">
        <v>1398977.26</v>
      </c>
      <c r="G12" s="1">
        <v>1948373.18</v>
      </c>
      <c r="H12" s="1">
        <v>242640</v>
      </c>
      <c r="I12" s="1">
        <v>0</v>
      </c>
      <c r="J12" s="1">
        <v>0</v>
      </c>
      <c r="K12" s="1">
        <v>273526.68</v>
      </c>
      <c r="L12" s="1">
        <v>85147</v>
      </c>
      <c r="M12" s="1">
        <v>0</v>
      </c>
      <c r="N12" s="1">
        <v>814856</v>
      </c>
      <c r="O12" s="1">
        <v>1614651</v>
      </c>
      <c r="P12" s="1">
        <v>472427.34</v>
      </c>
      <c r="Q12" s="1">
        <v>0</v>
      </c>
      <c r="R12" s="1">
        <v>0</v>
      </c>
      <c r="S12" s="4">
        <f t="shared" si="0"/>
        <v>24956383.990000002</v>
      </c>
    </row>
    <row r="13" spans="1:19" ht="12.75">
      <c r="A13" s="2" t="s">
        <v>35</v>
      </c>
      <c r="B13" s="2" t="s">
        <v>36</v>
      </c>
      <c r="C13" s="1">
        <v>8769238.54</v>
      </c>
      <c r="D13" s="1">
        <v>2524386.34</v>
      </c>
      <c r="E13" s="1">
        <v>4418233.61</v>
      </c>
      <c r="F13" s="1">
        <v>783399.29</v>
      </c>
      <c r="G13" s="1">
        <v>1508918.59</v>
      </c>
      <c r="H13" s="1">
        <v>814669</v>
      </c>
      <c r="I13" s="1">
        <v>0</v>
      </c>
      <c r="J13" s="1">
        <v>0</v>
      </c>
      <c r="K13" s="1">
        <v>154010.23</v>
      </c>
      <c r="L13" s="1">
        <v>101400</v>
      </c>
      <c r="M13" s="1">
        <v>0</v>
      </c>
      <c r="N13" s="1">
        <v>751801</v>
      </c>
      <c r="O13" s="1">
        <v>2125540</v>
      </c>
      <c r="P13" s="1">
        <v>394043.37</v>
      </c>
      <c r="Q13" s="1">
        <v>0</v>
      </c>
      <c r="R13" s="1">
        <v>0</v>
      </c>
      <c r="S13" s="4">
        <f t="shared" si="0"/>
        <v>22345639.97</v>
      </c>
    </row>
    <row r="14" spans="1:19" ht="12.75">
      <c r="A14" s="2" t="s">
        <v>37</v>
      </c>
      <c r="B14" s="2" t="s">
        <v>38</v>
      </c>
      <c r="C14" s="1">
        <v>7562455.33</v>
      </c>
      <c r="D14" s="1">
        <v>1633008.33</v>
      </c>
      <c r="E14" s="1">
        <v>3600718.11</v>
      </c>
      <c r="F14" s="1">
        <v>994280.67</v>
      </c>
      <c r="G14" s="1">
        <v>1328710.11</v>
      </c>
      <c r="H14" s="1">
        <v>415103</v>
      </c>
      <c r="I14" s="1">
        <v>0</v>
      </c>
      <c r="J14" s="1">
        <v>0</v>
      </c>
      <c r="K14" s="1">
        <v>134455.24</v>
      </c>
      <c r="L14" s="1">
        <v>4000</v>
      </c>
      <c r="M14" s="1">
        <v>0</v>
      </c>
      <c r="N14" s="1">
        <v>827706</v>
      </c>
      <c r="O14" s="1">
        <v>1579237</v>
      </c>
      <c r="P14" s="1">
        <v>258672.57</v>
      </c>
      <c r="Q14" s="1">
        <v>0</v>
      </c>
      <c r="R14" s="1">
        <v>0</v>
      </c>
      <c r="S14" s="4">
        <f t="shared" si="0"/>
        <v>18338346.36</v>
      </c>
    </row>
    <row r="15" spans="1:19" ht="12.75">
      <c r="A15" s="2" t="s">
        <v>39</v>
      </c>
      <c r="B15" s="2" t="s">
        <v>40</v>
      </c>
      <c r="C15" s="1">
        <v>19606707.07</v>
      </c>
      <c r="D15" s="1">
        <v>9052977.2</v>
      </c>
      <c r="E15" s="1">
        <v>13745840.26</v>
      </c>
      <c r="F15" s="1">
        <v>2943092.94</v>
      </c>
      <c r="G15" s="1">
        <v>6049309.29</v>
      </c>
      <c r="H15" s="1">
        <v>656362</v>
      </c>
      <c r="I15" s="1">
        <v>0</v>
      </c>
      <c r="J15" s="1">
        <v>0</v>
      </c>
      <c r="K15" s="1">
        <v>178162.52</v>
      </c>
      <c r="L15" s="1">
        <v>81200</v>
      </c>
      <c r="M15" s="1">
        <v>0</v>
      </c>
      <c r="N15" s="1">
        <v>1389187</v>
      </c>
      <c r="O15" s="1">
        <v>3362587</v>
      </c>
      <c r="P15" s="1">
        <v>421161.7</v>
      </c>
      <c r="Q15" s="1">
        <v>0</v>
      </c>
      <c r="R15" s="1">
        <v>0</v>
      </c>
      <c r="S15" s="4">
        <f t="shared" si="0"/>
        <v>57486586.980000004</v>
      </c>
    </row>
    <row r="16" spans="1:19" ht="12.75">
      <c r="A16" s="2" t="s">
        <v>41</v>
      </c>
      <c r="B16" s="2" t="s">
        <v>42</v>
      </c>
      <c r="C16" s="1">
        <v>10891779.74</v>
      </c>
      <c r="D16" s="1">
        <v>1479819.95</v>
      </c>
      <c r="E16" s="1">
        <v>4354190.63</v>
      </c>
      <c r="F16" s="1">
        <v>1232160.59</v>
      </c>
      <c r="G16" s="1">
        <v>1733745.95</v>
      </c>
      <c r="H16" s="1">
        <v>398334</v>
      </c>
      <c r="I16" s="1">
        <v>0</v>
      </c>
      <c r="J16" s="1">
        <v>0</v>
      </c>
      <c r="K16" s="1">
        <v>188347.86</v>
      </c>
      <c r="L16" s="1">
        <v>17600</v>
      </c>
      <c r="M16" s="1">
        <v>0</v>
      </c>
      <c r="N16" s="1">
        <v>1003923</v>
      </c>
      <c r="O16" s="1">
        <v>1976463</v>
      </c>
      <c r="P16" s="1">
        <v>431628.74</v>
      </c>
      <c r="Q16" s="1">
        <v>0</v>
      </c>
      <c r="R16" s="1">
        <v>0</v>
      </c>
      <c r="S16" s="4">
        <f t="shared" si="0"/>
        <v>23707993.459999997</v>
      </c>
    </row>
    <row r="17" spans="1:19" ht="12.75">
      <c r="A17" s="2" t="s">
        <v>43</v>
      </c>
      <c r="B17" s="2" t="s">
        <v>44</v>
      </c>
      <c r="C17" s="1">
        <v>9904780.05</v>
      </c>
      <c r="D17" s="1">
        <v>5168759.77</v>
      </c>
      <c r="E17" s="1">
        <v>6109853.98</v>
      </c>
      <c r="F17" s="1">
        <v>1050802.95</v>
      </c>
      <c r="G17" s="1">
        <v>2642385.02</v>
      </c>
      <c r="H17" s="1">
        <v>65610</v>
      </c>
      <c r="I17" s="1">
        <v>0</v>
      </c>
      <c r="J17" s="1">
        <v>0</v>
      </c>
      <c r="K17" s="1">
        <v>171480.07</v>
      </c>
      <c r="L17" s="1">
        <v>41000</v>
      </c>
      <c r="M17" s="1">
        <v>0</v>
      </c>
      <c r="N17" s="1">
        <v>1390315</v>
      </c>
      <c r="O17" s="1">
        <v>1592417</v>
      </c>
      <c r="P17" s="1">
        <v>666677.83</v>
      </c>
      <c r="Q17" s="1">
        <v>0</v>
      </c>
      <c r="R17" s="1">
        <v>0</v>
      </c>
      <c r="S17" s="4">
        <f t="shared" si="0"/>
        <v>28804081.669999998</v>
      </c>
    </row>
    <row r="18" spans="1:19" ht="12.75">
      <c r="A18" s="2" t="s">
        <v>45</v>
      </c>
      <c r="B18" s="2" t="s">
        <v>46</v>
      </c>
      <c r="C18" s="1">
        <v>8429672.7</v>
      </c>
      <c r="D18" s="1">
        <v>4281548.08</v>
      </c>
      <c r="E18" s="1">
        <v>4870732.3</v>
      </c>
      <c r="F18" s="1">
        <v>1627218.48</v>
      </c>
      <c r="G18" s="1">
        <v>1835526.59</v>
      </c>
      <c r="H18" s="1">
        <v>798802</v>
      </c>
      <c r="I18" s="1">
        <v>0</v>
      </c>
      <c r="J18" s="1">
        <v>0</v>
      </c>
      <c r="K18" s="1">
        <v>171407.83</v>
      </c>
      <c r="L18" s="1">
        <v>26000</v>
      </c>
      <c r="M18" s="1">
        <v>0</v>
      </c>
      <c r="N18" s="1">
        <v>910875</v>
      </c>
      <c r="O18" s="1">
        <v>1665617</v>
      </c>
      <c r="P18" s="1">
        <v>642389.79</v>
      </c>
      <c r="Q18" s="1">
        <v>0</v>
      </c>
      <c r="R18" s="1">
        <v>0</v>
      </c>
      <c r="S18" s="4">
        <f t="shared" si="0"/>
        <v>25259789.769999996</v>
      </c>
    </row>
    <row r="19" spans="1:19" ht="12.75">
      <c r="A19" s="2" t="s">
        <v>47</v>
      </c>
      <c r="B19" s="2" t="s">
        <v>48</v>
      </c>
      <c r="C19" s="1">
        <v>10130322.89</v>
      </c>
      <c r="D19" s="1">
        <v>3230697.34</v>
      </c>
      <c r="E19" s="1">
        <v>4560561.14</v>
      </c>
      <c r="F19" s="1">
        <v>1977970.74</v>
      </c>
      <c r="G19" s="1">
        <v>1747211.59</v>
      </c>
      <c r="H19" s="1">
        <v>206372</v>
      </c>
      <c r="I19" s="1">
        <v>0</v>
      </c>
      <c r="J19" s="1">
        <v>0</v>
      </c>
      <c r="K19" s="1">
        <v>432131</v>
      </c>
      <c r="L19" s="1">
        <v>79000</v>
      </c>
      <c r="M19" s="1">
        <v>0</v>
      </c>
      <c r="N19" s="1">
        <v>845907</v>
      </c>
      <c r="O19" s="1">
        <v>1724296</v>
      </c>
      <c r="P19" s="1">
        <v>244729.17</v>
      </c>
      <c r="Q19" s="1">
        <v>0</v>
      </c>
      <c r="R19" s="1">
        <v>0</v>
      </c>
      <c r="S19" s="4">
        <f t="shared" si="0"/>
        <v>25179198.87</v>
      </c>
    </row>
    <row r="20" spans="1:19" ht="12.75">
      <c r="A20" s="2" t="s">
        <v>49</v>
      </c>
      <c r="B20" s="2" t="s">
        <v>50</v>
      </c>
      <c r="C20" s="1">
        <v>21496221.96</v>
      </c>
      <c r="D20" s="1">
        <v>8403289.35</v>
      </c>
      <c r="E20" s="1">
        <v>11564033.62</v>
      </c>
      <c r="F20" s="1">
        <v>1966952.18</v>
      </c>
      <c r="G20" s="1">
        <v>3938881.98</v>
      </c>
      <c r="H20" s="1">
        <v>86906</v>
      </c>
      <c r="I20" s="1">
        <v>0</v>
      </c>
      <c r="J20" s="1">
        <v>0</v>
      </c>
      <c r="K20" s="1">
        <v>424720.52</v>
      </c>
      <c r="L20" s="1">
        <v>48400</v>
      </c>
      <c r="M20" s="1">
        <v>0</v>
      </c>
      <c r="N20" s="1">
        <v>1127312</v>
      </c>
      <c r="O20" s="1">
        <v>2478963</v>
      </c>
      <c r="P20" s="1">
        <v>275842.61</v>
      </c>
      <c r="Q20" s="1">
        <v>1140</v>
      </c>
      <c r="R20" s="1">
        <v>0</v>
      </c>
      <c r="S20" s="4">
        <f t="shared" si="0"/>
        <v>51812663.22</v>
      </c>
    </row>
    <row r="21" spans="1:19" ht="12.75">
      <c r="A21" s="2" t="s">
        <v>51</v>
      </c>
      <c r="B21" s="2" t="s">
        <v>52</v>
      </c>
      <c r="C21" s="1">
        <v>7691531.23</v>
      </c>
      <c r="D21" s="1">
        <v>-25440.72</v>
      </c>
      <c r="E21" s="1">
        <v>1796493.25</v>
      </c>
      <c r="F21" s="1">
        <v>243840.71</v>
      </c>
      <c r="G21" s="1">
        <v>794153.26</v>
      </c>
      <c r="H21" s="1">
        <v>105000</v>
      </c>
      <c r="I21" s="1">
        <v>0</v>
      </c>
      <c r="J21" s="1">
        <v>0</v>
      </c>
      <c r="K21" s="1">
        <v>163139.25</v>
      </c>
      <c r="L21" s="1">
        <v>10000</v>
      </c>
      <c r="M21" s="1">
        <v>0</v>
      </c>
      <c r="N21" s="1">
        <v>430074</v>
      </c>
      <c r="O21" s="1">
        <v>954057</v>
      </c>
      <c r="P21" s="1">
        <v>135396.51</v>
      </c>
      <c r="Q21" s="1">
        <v>0</v>
      </c>
      <c r="R21" s="1">
        <v>0</v>
      </c>
      <c r="S21" s="4">
        <f t="shared" si="0"/>
        <v>12298244.490000002</v>
      </c>
    </row>
    <row r="22" spans="1:19" ht="12.75">
      <c r="A22" s="2" t="s">
        <v>53</v>
      </c>
      <c r="B22" s="2" t="s">
        <v>54</v>
      </c>
      <c r="C22" s="1">
        <v>11762305.4</v>
      </c>
      <c r="D22" s="1">
        <v>3159763.56</v>
      </c>
      <c r="E22" s="1">
        <v>6381966.45</v>
      </c>
      <c r="F22" s="1">
        <v>2050198.19</v>
      </c>
      <c r="G22" s="1">
        <v>2173254.05</v>
      </c>
      <c r="H22" s="1">
        <v>756640</v>
      </c>
      <c r="I22" s="1">
        <v>0</v>
      </c>
      <c r="J22" s="1">
        <v>0</v>
      </c>
      <c r="K22" s="1">
        <v>715313.6</v>
      </c>
      <c r="L22" s="1">
        <v>54000</v>
      </c>
      <c r="M22" s="1">
        <v>0</v>
      </c>
      <c r="N22" s="1">
        <v>1097605</v>
      </c>
      <c r="O22" s="1">
        <v>2315120</v>
      </c>
      <c r="P22" s="1">
        <v>542032.7</v>
      </c>
      <c r="Q22" s="1">
        <v>0</v>
      </c>
      <c r="R22" s="1">
        <v>0</v>
      </c>
      <c r="S22" s="4">
        <f t="shared" si="0"/>
        <v>31008198.950000003</v>
      </c>
    </row>
    <row r="23" spans="1:19" ht="12.75">
      <c r="A23" s="2" t="s">
        <v>55</v>
      </c>
      <c r="B23" s="2" t="s">
        <v>56</v>
      </c>
      <c r="C23" s="1">
        <v>5769574.74</v>
      </c>
      <c r="D23" s="1">
        <v>2019540.47</v>
      </c>
      <c r="E23" s="1">
        <v>3028951.55</v>
      </c>
      <c r="F23" s="1">
        <v>598663.27</v>
      </c>
      <c r="G23" s="1">
        <v>1095411.17</v>
      </c>
      <c r="H23" s="1">
        <v>125178</v>
      </c>
      <c r="I23" s="1">
        <v>0</v>
      </c>
      <c r="J23" s="1">
        <v>0</v>
      </c>
      <c r="K23" s="1">
        <v>196756.25</v>
      </c>
      <c r="L23" s="1">
        <v>29970</v>
      </c>
      <c r="M23" s="1">
        <v>0</v>
      </c>
      <c r="N23" s="1">
        <v>604661</v>
      </c>
      <c r="O23" s="1">
        <v>1438776</v>
      </c>
      <c r="P23" s="1">
        <v>271432.14</v>
      </c>
      <c r="Q23" s="1">
        <v>0</v>
      </c>
      <c r="R23" s="1">
        <v>0</v>
      </c>
      <c r="S23" s="4">
        <f t="shared" si="0"/>
        <v>15178914.59</v>
      </c>
    </row>
    <row r="24" spans="1:19" ht="12.75">
      <c r="A24" s="2" t="s">
        <v>57</v>
      </c>
      <c r="B24" s="2" t="s">
        <v>58</v>
      </c>
      <c r="C24" s="1">
        <v>4972697.53</v>
      </c>
      <c r="D24" s="1">
        <v>791359.46</v>
      </c>
      <c r="E24" s="1">
        <v>993521.63</v>
      </c>
      <c r="F24" s="1">
        <v>687821.82</v>
      </c>
      <c r="G24" s="1">
        <v>590004.22</v>
      </c>
      <c r="H24" s="1">
        <v>247252</v>
      </c>
      <c r="I24" s="1">
        <v>0</v>
      </c>
      <c r="J24" s="1">
        <v>0</v>
      </c>
      <c r="K24" s="1">
        <v>166146.74</v>
      </c>
      <c r="L24" s="1">
        <v>8000</v>
      </c>
      <c r="M24" s="1">
        <v>0</v>
      </c>
      <c r="N24" s="1">
        <v>429142</v>
      </c>
      <c r="O24" s="1">
        <v>825745</v>
      </c>
      <c r="P24" s="1">
        <v>437841.29</v>
      </c>
      <c r="Q24" s="1">
        <v>0</v>
      </c>
      <c r="R24" s="1">
        <v>0</v>
      </c>
      <c r="S24" s="4">
        <f t="shared" si="0"/>
        <v>10149531.69</v>
      </c>
    </row>
    <row r="25" spans="1:19" ht="12.75">
      <c r="A25" s="87" t="s">
        <v>15</v>
      </c>
      <c r="B25" s="87"/>
      <c r="C25" s="4">
        <f>SUM(C9:C24)</f>
        <v>202904653.7</v>
      </c>
      <c r="D25" s="4">
        <f aca="true" t="shared" si="1" ref="D25:R25">SUM(D9:D24)</f>
        <v>151359277.98</v>
      </c>
      <c r="E25" s="4">
        <f t="shared" si="1"/>
        <v>126499404.38</v>
      </c>
      <c r="F25" s="4">
        <f t="shared" si="1"/>
        <v>73152055.94999999</v>
      </c>
      <c r="G25" s="4">
        <f t="shared" si="1"/>
        <v>61716103.14000001</v>
      </c>
      <c r="H25" s="4">
        <f t="shared" si="1"/>
        <v>8935188</v>
      </c>
      <c r="I25" s="4">
        <f t="shared" si="1"/>
        <v>0</v>
      </c>
      <c r="J25" s="4">
        <f t="shared" si="1"/>
        <v>0</v>
      </c>
      <c r="K25" s="4">
        <f t="shared" si="1"/>
        <v>4528867.8100000005</v>
      </c>
      <c r="L25" s="4">
        <f t="shared" si="1"/>
        <v>1839397</v>
      </c>
      <c r="M25" s="4">
        <f t="shared" si="1"/>
        <v>25655840.599999998</v>
      </c>
      <c r="N25" s="4">
        <f t="shared" si="1"/>
        <v>16875231</v>
      </c>
      <c r="O25" s="4">
        <f t="shared" si="1"/>
        <v>40544012</v>
      </c>
      <c r="P25" s="4">
        <f t="shared" si="1"/>
        <v>22629777.7</v>
      </c>
      <c r="Q25" s="4">
        <f t="shared" si="1"/>
        <v>2416470.91</v>
      </c>
      <c r="R25" s="4">
        <f t="shared" si="1"/>
        <v>0</v>
      </c>
      <c r="S25" s="4">
        <f>SUM(S9:S24)</f>
        <v>739056280.1700002</v>
      </c>
    </row>
  </sheetData>
  <sheetProtection/>
  <autoFilter ref="A8:S8"/>
  <mergeCells count="11">
    <mergeCell ref="A1:F1"/>
    <mergeCell ref="A2:F2"/>
    <mergeCell ref="A6:A8"/>
    <mergeCell ref="B6:B8"/>
    <mergeCell ref="C6:K6"/>
    <mergeCell ref="Q6:R6"/>
    <mergeCell ref="S6:S7"/>
    <mergeCell ref="A25:B25"/>
    <mergeCell ref="A5:S5"/>
    <mergeCell ref="A4:S4"/>
    <mergeCell ref="A3:S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49"/>
  <sheetViews>
    <sheetView tabSelected="1" zoomScale="80" zoomScaleNormal="80" zoomScalePageLayoutView="0" workbookViewId="0" topLeftCell="K4">
      <selection activeCell="X28" sqref="X28"/>
    </sheetView>
  </sheetViews>
  <sheetFormatPr defaultColWidth="30.8515625" defaultRowHeight="12.75"/>
  <cols>
    <col min="1" max="1" width="16.00390625" style="0" bestFit="1" customWidth="1"/>
    <col min="2" max="2" width="31.00390625" style="0" customWidth="1"/>
    <col min="3" max="3" width="15.57421875" style="0" hidden="1" customWidth="1"/>
    <col min="4" max="5" width="15.57421875" style="0" bestFit="1" customWidth="1"/>
    <col min="6" max="6" width="16.421875" style="0" bestFit="1" customWidth="1"/>
    <col min="7" max="7" width="14.28125" style="0" bestFit="1" customWidth="1"/>
    <col min="8" max="8" width="17.00390625" style="0" bestFit="1" customWidth="1"/>
    <col min="9" max="10" width="17.00390625" style="0" customWidth="1"/>
    <col min="11" max="11" width="13.57421875" style="0" bestFit="1" customWidth="1"/>
    <col min="12" max="13" width="14.57421875" style="0" customWidth="1"/>
    <col min="14" max="17" width="15.7109375" style="0" customWidth="1"/>
    <col min="18" max="18" width="19.00390625" style="0" customWidth="1"/>
    <col min="19" max="19" width="14.8515625" style="0" bestFit="1" customWidth="1"/>
    <col min="20" max="20" width="13.28125" style="0" customWidth="1"/>
    <col min="21" max="22" width="15.7109375" style="0" customWidth="1"/>
    <col min="23" max="24" width="15.57421875" style="0" bestFit="1" customWidth="1"/>
  </cols>
  <sheetData>
    <row r="1" spans="1:22" ht="19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41"/>
    </row>
    <row r="2" spans="1:22" ht="12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42"/>
    </row>
    <row r="3" spans="1:22" ht="12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42"/>
    </row>
    <row r="4" spans="1:22" ht="12.75" customHeight="1">
      <c r="A4" s="89" t="s">
        <v>152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42"/>
    </row>
    <row r="5" spans="1:22" ht="12.75">
      <c r="A5" s="102" t="s">
        <v>153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47"/>
    </row>
    <row r="6" spans="1:24" ht="48">
      <c r="A6" s="92" t="s">
        <v>4</v>
      </c>
      <c r="B6" s="92" t="s">
        <v>142</v>
      </c>
      <c r="C6" s="92" t="s">
        <v>143</v>
      </c>
      <c r="D6" s="95" t="s">
        <v>6</v>
      </c>
      <c r="E6" s="96"/>
      <c r="F6" s="96"/>
      <c r="G6" s="96"/>
      <c r="H6" s="96"/>
      <c r="I6" s="96"/>
      <c r="J6" s="96"/>
      <c r="K6" s="96"/>
      <c r="L6" s="97"/>
      <c r="M6" s="75"/>
      <c r="N6" s="56" t="s">
        <v>7</v>
      </c>
      <c r="O6" s="56" t="s">
        <v>8</v>
      </c>
      <c r="P6" s="56" t="s">
        <v>9</v>
      </c>
      <c r="Q6" s="56" t="s">
        <v>10</v>
      </c>
      <c r="R6" s="56" t="s">
        <v>11</v>
      </c>
      <c r="S6" s="56" t="s">
        <v>12</v>
      </c>
      <c r="T6" s="95" t="s">
        <v>13</v>
      </c>
      <c r="U6" s="97"/>
      <c r="V6" s="56" t="s">
        <v>14</v>
      </c>
      <c r="W6" s="98" t="s">
        <v>15</v>
      </c>
      <c r="X6" s="99" t="s">
        <v>145</v>
      </c>
    </row>
    <row r="7" spans="1:24" ht="67.5" customHeight="1">
      <c r="A7" s="93"/>
      <c r="B7" s="93"/>
      <c r="C7" s="93"/>
      <c r="D7" s="56" t="s">
        <v>16</v>
      </c>
      <c r="E7" s="56" t="s">
        <v>17</v>
      </c>
      <c r="F7" s="56" t="s">
        <v>18</v>
      </c>
      <c r="G7" s="56" t="s">
        <v>19</v>
      </c>
      <c r="H7" s="56" t="s">
        <v>20</v>
      </c>
      <c r="I7" s="66" t="s">
        <v>60</v>
      </c>
      <c r="J7" s="74" t="s">
        <v>61</v>
      </c>
      <c r="K7" s="56" t="s">
        <v>21</v>
      </c>
      <c r="L7" s="56" t="s">
        <v>144</v>
      </c>
      <c r="M7" s="74" t="s">
        <v>19</v>
      </c>
      <c r="N7" s="56" t="s">
        <v>7</v>
      </c>
      <c r="O7" s="56" t="s">
        <v>8</v>
      </c>
      <c r="P7" s="56" t="s">
        <v>22</v>
      </c>
      <c r="Q7" s="56" t="s">
        <v>10</v>
      </c>
      <c r="R7" s="56" t="s">
        <v>11</v>
      </c>
      <c r="S7" s="56" t="s">
        <v>12</v>
      </c>
      <c r="T7" s="56" t="s">
        <v>23</v>
      </c>
      <c r="U7" s="56" t="s">
        <v>24</v>
      </c>
      <c r="V7" s="56" t="s">
        <v>25</v>
      </c>
      <c r="W7" s="98"/>
      <c r="X7" s="99"/>
    </row>
    <row r="8" spans="1:24" ht="12.75">
      <c r="A8" s="94"/>
      <c r="B8" s="94"/>
      <c r="C8" s="94"/>
      <c r="D8" s="56" t="s">
        <v>26</v>
      </c>
      <c r="E8" s="56" t="s">
        <v>26</v>
      </c>
      <c r="F8" s="56" t="s">
        <v>26</v>
      </c>
      <c r="G8" s="56" t="s">
        <v>26</v>
      </c>
      <c r="H8" s="56" t="s">
        <v>26</v>
      </c>
      <c r="I8" s="66" t="s">
        <v>26</v>
      </c>
      <c r="J8" s="74" t="s">
        <v>26</v>
      </c>
      <c r="K8" s="56" t="s">
        <v>26</v>
      </c>
      <c r="L8" s="56" t="s">
        <v>26</v>
      </c>
      <c r="M8" s="74" t="s">
        <v>26</v>
      </c>
      <c r="N8" s="56" t="s">
        <v>26</v>
      </c>
      <c r="O8" s="56" t="s">
        <v>26</v>
      </c>
      <c r="P8" s="56" t="s">
        <v>26</v>
      </c>
      <c r="Q8" s="56" t="s">
        <v>26</v>
      </c>
      <c r="R8" s="56" t="s">
        <v>26</v>
      </c>
      <c r="S8" s="56" t="s">
        <v>26</v>
      </c>
      <c r="T8" s="56" t="s">
        <v>26</v>
      </c>
      <c r="U8" s="56" t="s">
        <v>26</v>
      </c>
      <c r="V8" s="56" t="s">
        <v>26</v>
      </c>
      <c r="W8" s="98"/>
      <c r="X8" s="99"/>
    </row>
    <row r="9" spans="1:24" ht="12.75">
      <c r="A9" s="67">
        <v>10660</v>
      </c>
      <c r="B9" s="68" t="s">
        <v>125</v>
      </c>
      <c r="C9" s="69" t="s">
        <v>126</v>
      </c>
      <c r="D9" s="70">
        <v>46399569.97</v>
      </c>
      <c r="E9" s="70">
        <v>105572885.66</v>
      </c>
      <c r="F9" s="70">
        <v>29421796.29</v>
      </c>
      <c r="G9" s="70">
        <v>75414865.5</v>
      </c>
      <c r="H9" s="70">
        <v>21576879.4</v>
      </c>
      <c r="I9" s="70">
        <v>1107888</v>
      </c>
      <c r="J9" s="71" t="s">
        <v>124</v>
      </c>
      <c r="K9" s="70">
        <v>928818.42</v>
      </c>
      <c r="L9" s="71" t="s">
        <v>124</v>
      </c>
      <c r="M9" s="70">
        <v>119339.65</v>
      </c>
      <c r="N9" s="70">
        <v>2937944</v>
      </c>
      <c r="O9" s="70">
        <v>14575957</v>
      </c>
      <c r="P9" s="70">
        <v>2347535</v>
      </c>
      <c r="Q9" s="71" t="s">
        <v>124</v>
      </c>
      <c r="R9" s="70">
        <v>6880614.34</v>
      </c>
      <c r="S9" s="70">
        <v>14003294.78</v>
      </c>
      <c r="T9" s="70">
        <v>151060</v>
      </c>
      <c r="U9" s="71" t="s">
        <v>124</v>
      </c>
      <c r="V9" s="70">
        <v>100000</v>
      </c>
      <c r="W9" s="72">
        <v>321538448.01</v>
      </c>
      <c r="X9" s="76">
        <f>+W9-W33</f>
        <v>16842255.25</v>
      </c>
    </row>
    <row r="10" spans="1:24" ht="12.75">
      <c r="A10" s="67">
        <v>10688</v>
      </c>
      <c r="B10" s="68" t="s">
        <v>127</v>
      </c>
      <c r="C10" s="69" t="s">
        <v>126</v>
      </c>
      <c r="D10" s="70">
        <v>21848994.55</v>
      </c>
      <c r="E10" s="70">
        <v>24802694.59</v>
      </c>
      <c r="F10" s="70">
        <v>8529346.09</v>
      </c>
      <c r="G10" s="70">
        <v>13065431.25</v>
      </c>
      <c r="H10" s="70">
        <v>9102633.52</v>
      </c>
      <c r="I10" s="70">
        <v>1607398</v>
      </c>
      <c r="J10" s="71" t="s">
        <v>124</v>
      </c>
      <c r="K10" s="70">
        <v>594632.37</v>
      </c>
      <c r="L10" s="71" t="s">
        <v>124</v>
      </c>
      <c r="M10" s="70">
        <v>898429.3</v>
      </c>
      <c r="N10" s="70">
        <v>1140548</v>
      </c>
      <c r="O10" s="70">
        <v>2634024</v>
      </c>
      <c r="P10" s="70">
        <v>1785015</v>
      </c>
      <c r="Q10" s="71" t="s">
        <v>124</v>
      </c>
      <c r="R10" s="70">
        <v>3439844.67</v>
      </c>
      <c r="S10" s="70">
        <v>5256892.43</v>
      </c>
      <c r="T10" s="70">
        <v>60000</v>
      </c>
      <c r="U10" s="71" t="s">
        <v>124</v>
      </c>
      <c r="V10" s="70">
        <v>100000</v>
      </c>
      <c r="W10" s="72">
        <v>94865883.77</v>
      </c>
      <c r="X10" s="76">
        <f>+W10-W34</f>
        <v>5612190.729999989</v>
      </c>
    </row>
    <row r="11" spans="1:24" ht="12.75">
      <c r="A11" s="67">
        <v>10768</v>
      </c>
      <c r="B11" s="68" t="s">
        <v>128</v>
      </c>
      <c r="C11" s="69" t="s">
        <v>126</v>
      </c>
      <c r="D11" s="70">
        <v>11212588.71</v>
      </c>
      <c r="E11" s="70">
        <v>4812090.49</v>
      </c>
      <c r="F11" s="70">
        <v>6725671.34</v>
      </c>
      <c r="G11" s="70">
        <v>961973.36</v>
      </c>
      <c r="H11" s="70">
        <v>3974493.33</v>
      </c>
      <c r="I11" s="70">
        <v>736278</v>
      </c>
      <c r="J11" s="71" t="s">
        <v>124</v>
      </c>
      <c r="K11" s="70">
        <v>583232.61</v>
      </c>
      <c r="L11" s="71" t="s">
        <v>124</v>
      </c>
      <c r="M11" s="70">
        <v>89506.68</v>
      </c>
      <c r="N11" s="70">
        <v>36446</v>
      </c>
      <c r="O11" s="71" t="s">
        <v>124</v>
      </c>
      <c r="P11" s="70">
        <v>1187889</v>
      </c>
      <c r="Q11" s="70">
        <v>1500000</v>
      </c>
      <c r="R11" s="70">
        <v>2922734.52</v>
      </c>
      <c r="S11" s="70">
        <v>898073.31</v>
      </c>
      <c r="T11" s="71">
        <v>371.38</v>
      </c>
      <c r="U11" s="71" t="s">
        <v>124</v>
      </c>
      <c r="V11" s="70">
        <v>100000</v>
      </c>
      <c r="W11" s="72">
        <v>35741348.73</v>
      </c>
      <c r="X11" s="76">
        <f aca="true" t="shared" si="0" ref="X11:X24">+W11-W35</f>
        <v>1781106.8799999952</v>
      </c>
    </row>
    <row r="12" spans="1:24" ht="12.75">
      <c r="A12" s="67">
        <v>10769</v>
      </c>
      <c r="B12" s="68" t="s">
        <v>129</v>
      </c>
      <c r="C12" s="69" t="s">
        <v>126</v>
      </c>
      <c r="D12" s="70">
        <v>10623220.81</v>
      </c>
      <c r="E12" s="70">
        <v>4260366.3</v>
      </c>
      <c r="F12" s="70">
        <v>4981395.48</v>
      </c>
      <c r="G12" s="70">
        <v>841368.52</v>
      </c>
      <c r="H12" s="70">
        <v>2248098.39</v>
      </c>
      <c r="I12" s="70">
        <v>186842</v>
      </c>
      <c r="J12" s="71" t="s">
        <v>124</v>
      </c>
      <c r="K12" s="70">
        <v>335482.32</v>
      </c>
      <c r="L12" s="71" t="s">
        <v>124</v>
      </c>
      <c r="M12" s="70">
        <v>79943.09</v>
      </c>
      <c r="N12" s="70">
        <v>25309</v>
      </c>
      <c r="O12" s="71" t="s">
        <v>124</v>
      </c>
      <c r="P12" s="70">
        <v>951592</v>
      </c>
      <c r="Q12" s="70">
        <v>1500000</v>
      </c>
      <c r="R12" s="70">
        <v>2089024.7</v>
      </c>
      <c r="S12" s="70">
        <v>447333.71</v>
      </c>
      <c r="T12" s="71" t="s">
        <v>124</v>
      </c>
      <c r="U12" s="71" t="s">
        <v>124</v>
      </c>
      <c r="V12" s="70">
        <v>100000</v>
      </c>
      <c r="W12" s="72">
        <v>28669976.32</v>
      </c>
      <c r="X12" s="76">
        <f t="shared" si="0"/>
        <v>2402335.280000001</v>
      </c>
    </row>
    <row r="13" spans="1:24" ht="15.75" customHeight="1">
      <c r="A13" s="67">
        <v>10770</v>
      </c>
      <c r="B13" s="68" t="s">
        <v>130</v>
      </c>
      <c r="C13" s="69" t="s">
        <v>126</v>
      </c>
      <c r="D13" s="70">
        <v>4113692.79</v>
      </c>
      <c r="E13" s="70">
        <v>2760721.72</v>
      </c>
      <c r="F13" s="70">
        <v>6647609.74</v>
      </c>
      <c r="G13" s="70">
        <v>546133.03</v>
      </c>
      <c r="H13" s="70">
        <v>1735441.32</v>
      </c>
      <c r="I13" s="70">
        <v>568220</v>
      </c>
      <c r="J13" s="71" t="s">
        <v>124</v>
      </c>
      <c r="K13" s="70">
        <v>750633.4</v>
      </c>
      <c r="L13" s="71" t="s">
        <v>124</v>
      </c>
      <c r="M13" s="70">
        <v>44015</v>
      </c>
      <c r="N13" s="70">
        <v>88518</v>
      </c>
      <c r="O13" s="71" t="s">
        <v>124</v>
      </c>
      <c r="P13" s="70">
        <v>793344</v>
      </c>
      <c r="Q13" s="70">
        <v>2500000</v>
      </c>
      <c r="R13" s="70">
        <v>3383438.27</v>
      </c>
      <c r="S13" s="70">
        <v>316721.67</v>
      </c>
      <c r="T13" s="71" t="s">
        <v>124</v>
      </c>
      <c r="U13" s="71" t="s">
        <v>124</v>
      </c>
      <c r="V13" s="70">
        <v>100000</v>
      </c>
      <c r="W13" s="72">
        <v>24348488.94</v>
      </c>
      <c r="X13" s="76">
        <f t="shared" si="0"/>
        <v>2123048.7300000004</v>
      </c>
    </row>
    <row r="14" spans="1:24" ht="12.75">
      <c r="A14" s="67">
        <v>10771</v>
      </c>
      <c r="B14" s="68" t="s">
        <v>131</v>
      </c>
      <c r="C14" s="69" t="s">
        <v>126</v>
      </c>
      <c r="D14" s="70">
        <v>7125342.89</v>
      </c>
      <c r="E14" s="70">
        <v>2205320.21</v>
      </c>
      <c r="F14" s="70">
        <v>5019608.05</v>
      </c>
      <c r="G14" s="70">
        <v>471016.2</v>
      </c>
      <c r="H14" s="70">
        <v>1476568.49</v>
      </c>
      <c r="I14" s="70">
        <v>290239</v>
      </c>
      <c r="J14" s="71" t="s">
        <v>124</v>
      </c>
      <c r="K14" s="70">
        <v>527019.33</v>
      </c>
      <c r="L14" s="70">
        <v>2000000</v>
      </c>
      <c r="M14" s="70">
        <v>29750.95</v>
      </c>
      <c r="N14" s="70">
        <v>10436</v>
      </c>
      <c r="O14" s="71" t="s">
        <v>124</v>
      </c>
      <c r="P14" s="70">
        <v>722854</v>
      </c>
      <c r="Q14" s="70">
        <v>2500000</v>
      </c>
      <c r="R14" s="70">
        <v>3127057.46</v>
      </c>
      <c r="S14" s="70">
        <v>397886.04</v>
      </c>
      <c r="T14" s="71" t="s">
        <v>124</v>
      </c>
      <c r="U14" s="71" t="s">
        <v>124</v>
      </c>
      <c r="V14" s="70">
        <v>100000</v>
      </c>
      <c r="W14" s="72">
        <v>26003098.62</v>
      </c>
      <c r="X14" s="76">
        <f t="shared" si="0"/>
        <v>1558524.9200000018</v>
      </c>
    </row>
    <row r="15" spans="1:24" ht="12.75">
      <c r="A15" s="67">
        <v>10772</v>
      </c>
      <c r="B15" s="68" t="s">
        <v>132</v>
      </c>
      <c r="C15" s="69" t="s">
        <v>126</v>
      </c>
      <c r="D15" s="70">
        <v>25541003.83</v>
      </c>
      <c r="E15" s="70">
        <v>8053979.38</v>
      </c>
      <c r="F15" s="70">
        <v>13762243.86</v>
      </c>
      <c r="G15" s="70">
        <v>2039677.8</v>
      </c>
      <c r="H15" s="70">
        <v>4368098.53</v>
      </c>
      <c r="I15" s="70">
        <v>437809</v>
      </c>
      <c r="J15" s="71" t="s">
        <v>124</v>
      </c>
      <c r="K15" s="70">
        <v>618600.95</v>
      </c>
      <c r="L15" s="71" t="s">
        <v>124</v>
      </c>
      <c r="M15" s="70">
        <v>123951.85</v>
      </c>
      <c r="N15" s="70">
        <v>115886</v>
      </c>
      <c r="O15" s="70">
        <v>50000</v>
      </c>
      <c r="P15" s="70">
        <v>1384252</v>
      </c>
      <c r="Q15" s="71" t="s">
        <v>124</v>
      </c>
      <c r="R15" s="70">
        <v>2794038.14</v>
      </c>
      <c r="S15" s="70">
        <v>429254.72</v>
      </c>
      <c r="T15" s="71">
        <v>742.75</v>
      </c>
      <c r="U15" s="71" t="s">
        <v>124</v>
      </c>
      <c r="V15" s="70">
        <v>100000</v>
      </c>
      <c r="W15" s="72">
        <v>59819538.81</v>
      </c>
      <c r="X15" s="76">
        <f t="shared" si="0"/>
        <v>3546368.6799999997</v>
      </c>
    </row>
    <row r="16" spans="1:24" ht="12.75">
      <c r="A16" s="67">
        <v>10773</v>
      </c>
      <c r="B16" s="68" t="s">
        <v>133</v>
      </c>
      <c r="C16" s="69" t="s">
        <v>126</v>
      </c>
      <c r="D16" s="70">
        <v>12801112.08</v>
      </c>
      <c r="E16" s="70">
        <v>4848717.1</v>
      </c>
      <c r="F16" s="70">
        <v>6847342.06</v>
      </c>
      <c r="G16" s="70">
        <v>664425.75</v>
      </c>
      <c r="H16" s="70">
        <v>1923884.95</v>
      </c>
      <c r="I16" s="70">
        <v>288087</v>
      </c>
      <c r="J16" s="71" t="s">
        <v>124</v>
      </c>
      <c r="K16" s="70">
        <v>588545.31</v>
      </c>
      <c r="L16" s="70">
        <v>3000000</v>
      </c>
      <c r="M16" s="70">
        <v>30107.4</v>
      </c>
      <c r="N16" s="70">
        <v>21042</v>
      </c>
      <c r="O16" s="71" t="s">
        <v>124</v>
      </c>
      <c r="P16" s="70">
        <v>1046787</v>
      </c>
      <c r="Q16" s="70">
        <v>1500000</v>
      </c>
      <c r="R16" s="70">
        <v>2977013.17</v>
      </c>
      <c r="S16" s="70">
        <v>377458.46</v>
      </c>
      <c r="T16" s="71" t="s">
        <v>124</v>
      </c>
      <c r="U16" s="71" t="s">
        <v>124</v>
      </c>
      <c r="V16" s="70">
        <v>100000</v>
      </c>
      <c r="W16" s="72">
        <v>37014522.28</v>
      </c>
      <c r="X16" s="76">
        <f t="shared" si="0"/>
        <v>1920787.4800000042</v>
      </c>
    </row>
    <row r="17" spans="1:24" ht="12.75">
      <c r="A17" s="67">
        <v>10774</v>
      </c>
      <c r="B17" s="68" t="s">
        <v>134</v>
      </c>
      <c r="C17" s="69" t="s">
        <v>126</v>
      </c>
      <c r="D17" s="70">
        <v>13416349.72</v>
      </c>
      <c r="E17" s="70">
        <v>4409612.64</v>
      </c>
      <c r="F17" s="70">
        <v>6683451.89</v>
      </c>
      <c r="G17" s="70">
        <v>777866.71</v>
      </c>
      <c r="H17" s="70">
        <v>2306477.32</v>
      </c>
      <c r="I17" s="71" t="s">
        <v>124</v>
      </c>
      <c r="J17" s="71" t="s">
        <v>124</v>
      </c>
      <c r="K17" s="70">
        <v>537036.56</v>
      </c>
      <c r="L17" s="71" t="s">
        <v>124</v>
      </c>
      <c r="M17" s="70">
        <v>62516.51</v>
      </c>
      <c r="N17" s="70">
        <v>91876</v>
      </c>
      <c r="O17" s="71" t="s">
        <v>124</v>
      </c>
      <c r="P17" s="70">
        <v>1322140</v>
      </c>
      <c r="Q17" s="70">
        <v>1500000</v>
      </c>
      <c r="R17" s="70">
        <v>3745774.01</v>
      </c>
      <c r="S17" s="70">
        <v>639984.29</v>
      </c>
      <c r="T17" s="71" t="s">
        <v>124</v>
      </c>
      <c r="U17" s="71" t="s">
        <v>124</v>
      </c>
      <c r="V17" s="70">
        <v>100000</v>
      </c>
      <c r="W17" s="72">
        <v>35593085.65</v>
      </c>
      <c r="X17" s="76">
        <f t="shared" si="0"/>
        <v>2465151.789999999</v>
      </c>
    </row>
    <row r="18" spans="1:24" ht="12.75">
      <c r="A18" s="67">
        <v>10775</v>
      </c>
      <c r="B18" s="68" t="s">
        <v>135</v>
      </c>
      <c r="C18" s="69" t="s">
        <v>126</v>
      </c>
      <c r="D18" s="70">
        <v>7338556.1</v>
      </c>
      <c r="E18" s="70">
        <v>4676984.07</v>
      </c>
      <c r="F18" s="70">
        <v>5514356.31</v>
      </c>
      <c r="G18" s="70">
        <v>1346308.02</v>
      </c>
      <c r="H18" s="70">
        <v>2027904.89</v>
      </c>
      <c r="I18" s="70">
        <v>544597</v>
      </c>
      <c r="J18" s="71" t="s">
        <v>124</v>
      </c>
      <c r="K18" s="70">
        <v>421493.33</v>
      </c>
      <c r="L18" s="71" t="s">
        <v>124</v>
      </c>
      <c r="M18" s="70">
        <v>44946.8</v>
      </c>
      <c r="N18" s="70">
        <v>19983</v>
      </c>
      <c r="O18" s="71" t="s">
        <v>124</v>
      </c>
      <c r="P18" s="70">
        <v>876215</v>
      </c>
      <c r="Q18" s="70">
        <v>1500000</v>
      </c>
      <c r="R18" s="70">
        <v>3461107.55</v>
      </c>
      <c r="S18" s="70">
        <v>670214.02</v>
      </c>
      <c r="T18" s="71" t="s">
        <v>124</v>
      </c>
      <c r="U18" s="71" t="s">
        <v>124</v>
      </c>
      <c r="V18" s="70">
        <v>100000</v>
      </c>
      <c r="W18" s="72">
        <v>28542666.09</v>
      </c>
      <c r="X18" s="76">
        <f t="shared" si="0"/>
        <v>2154417.780000001</v>
      </c>
    </row>
    <row r="19" spans="1:24" ht="12.75">
      <c r="A19" s="67">
        <v>10776</v>
      </c>
      <c r="B19" s="68" t="s">
        <v>136</v>
      </c>
      <c r="C19" s="69" t="s">
        <v>126</v>
      </c>
      <c r="D19" s="70">
        <v>10471961.9</v>
      </c>
      <c r="E19" s="70">
        <v>3798346.35</v>
      </c>
      <c r="F19" s="70">
        <v>6129594.96</v>
      </c>
      <c r="G19" s="70">
        <v>1119227.94</v>
      </c>
      <c r="H19" s="70">
        <v>1988074.37</v>
      </c>
      <c r="I19" s="70">
        <v>162117</v>
      </c>
      <c r="J19" s="71" t="s">
        <v>124</v>
      </c>
      <c r="K19" s="70">
        <v>518834.02</v>
      </c>
      <c r="L19" s="70">
        <v>3000000</v>
      </c>
      <c r="M19" s="70">
        <v>99664.98</v>
      </c>
      <c r="N19" s="70">
        <v>14700</v>
      </c>
      <c r="O19" s="71" t="s">
        <v>124</v>
      </c>
      <c r="P19" s="70">
        <v>880812</v>
      </c>
      <c r="Q19" s="70">
        <v>1500000</v>
      </c>
      <c r="R19" s="70">
        <v>3525017.84</v>
      </c>
      <c r="S19" s="70">
        <v>527633.46</v>
      </c>
      <c r="T19" s="71" t="s">
        <v>124</v>
      </c>
      <c r="U19" s="71" t="s">
        <v>124</v>
      </c>
      <c r="V19" s="70">
        <v>100000</v>
      </c>
      <c r="W19" s="72">
        <v>33835984.82</v>
      </c>
      <c r="X19" s="76">
        <f t="shared" si="0"/>
        <v>2243618.7300000004</v>
      </c>
    </row>
    <row r="20" spans="1:24" ht="12.75">
      <c r="A20" s="67">
        <v>10777</v>
      </c>
      <c r="B20" s="68" t="s">
        <v>137</v>
      </c>
      <c r="C20" s="69" t="s">
        <v>126</v>
      </c>
      <c r="D20" s="70">
        <v>23138455.45</v>
      </c>
      <c r="E20" s="70">
        <v>7280927.29</v>
      </c>
      <c r="F20" s="70">
        <v>10813319.22</v>
      </c>
      <c r="G20" s="70">
        <v>1351422.98</v>
      </c>
      <c r="H20" s="70">
        <v>4391865.92</v>
      </c>
      <c r="I20" s="70">
        <v>43986</v>
      </c>
      <c r="J20" s="71" t="s">
        <v>124</v>
      </c>
      <c r="K20" s="70">
        <v>686431.08</v>
      </c>
      <c r="L20" s="71" t="s">
        <v>124</v>
      </c>
      <c r="M20" s="70">
        <v>114028.15</v>
      </c>
      <c r="N20" s="70">
        <v>16500</v>
      </c>
      <c r="O20" s="71" t="s">
        <v>124</v>
      </c>
      <c r="P20" s="70">
        <v>1080386</v>
      </c>
      <c r="Q20" s="71" t="s">
        <v>124</v>
      </c>
      <c r="R20" s="70">
        <v>2330915.28</v>
      </c>
      <c r="S20" s="70">
        <v>216566.32</v>
      </c>
      <c r="T20" s="71" t="s">
        <v>124</v>
      </c>
      <c r="U20" s="71" t="s">
        <v>124</v>
      </c>
      <c r="V20" s="70">
        <v>100000</v>
      </c>
      <c r="W20" s="72">
        <v>51564803.69</v>
      </c>
      <c r="X20" s="76">
        <f t="shared" si="0"/>
        <v>2397595.509999998</v>
      </c>
    </row>
    <row r="21" spans="1:24" ht="12.75">
      <c r="A21" s="67">
        <v>10778</v>
      </c>
      <c r="B21" s="68" t="s">
        <v>138</v>
      </c>
      <c r="C21" s="69" t="s">
        <v>126</v>
      </c>
      <c r="D21" s="70">
        <v>3161489.3</v>
      </c>
      <c r="E21" s="70">
        <v>1012864.37</v>
      </c>
      <c r="F21" s="70">
        <v>2976378.14</v>
      </c>
      <c r="G21" s="70">
        <v>44105.28</v>
      </c>
      <c r="H21" s="70">
        <v>924014.8</v>
      </c>
      <c r="I21" s="70">
        <v>163712</v>
      </c>
      <c r="J21" s="71" t="s">
        <v>124</v>
      </c>
      <c r="K21" s="70">
        <v>294176.66</v>
      </c>
      <c r="L21" s="71" t="s">
        <v>124</v>
      </c>
      <c r="M21" s="71" t="s">
        <v>124</v>
      </c>
      <c r="N21" s="70">
        <v>20817</v>
      </c>
      <c r="O21" s="71" t="s">
        <v>124</v>
      </c>
      <c r="P21" s="70">
        <v>455876</v>
      </c>
      <c r="Q21" s="70">
        <v>2500000</v>
      </c>
      <c r="R21" s="70">
        <v>1239259.67</v>
      </c>
      <c r="S21" s="70">
        <v>158053.18</v>
      </c>
      <c r="T21" s="71" t="s">
        <v>124</v>
      </c>
      <c r="U21" s="71" t="s">
        <v>124</v>
      </c>
      <c r="V21" s="70">
        <v>100000</v>
      </c>
      <c r="W21" s="72">
        <v>13050746.4</v>
      </c>
      <c r="X21" s="76">
        <f t="shared" si="0"/>
        <v>619681.4100000001</v>
      </c>
    </row>
    <row r="22" spans="1:24" ht="12.75">
      <c r="A22" s="67">
        <v>10779</v>
      </c>
      <c r="B22" s="68" t="s">
        <v>139</v>
      </c>
      <c r="C22" s="69" t="s">
        <v>126</v>
      </c>
      <c r="D22" s="70">
        <v>12305943.74</v>
      </c>
      <c r="E22" s="70">
        <v>4035787.41</v>
      </c>
      <c r="F22" s="70">
        <v>7494694.43</v>
      </c>
      <c r="G22" s="70">
        <v>863103.11</v>
      </c>
      <c r="H22" s="70">
        <v>2447942.89</v>
      </c>
      <c r="I22" s="70">
        <v>505484</v>
      </c>
      <c r="J22" s="71" t="s">
        <v>124</v>
      </c>
      <c r="K22" s="70">
        <v>753395.52</v>
      </c>
      <c r="L22" s="71" t="s">
        <v>124</v>
      </c>
      <c r="M22" s="70">
        <v>68870.7</v>
      </c>
      <c r="N22" s="71" t="s">
        <v>124</v>
      </c>
      <c r="O22" s="71" t="s">
        <v>124</v>
      </c>
      <c r="P22" s="70">
        <v>1112830</v>
      </c>
      <c r="Q22" s="70">
        <v>1500000</v>
      </c>
      <c r="R22" s="70">
        <v>2744430.4</v>
      </c>
      <c r="S22" s="70">
        <v>1101474.3</v>
      </c>
      <c r="T22" s="71">
        <v>742.75</v>
      </c>
      <c r="U22" s="71" t="s">
        <v>124</v>
      </c>
      <c r="V22" s="70">
        <v>100000</v>
      </c>
      <c r="W22" s="72">
        <v>35034699.25</v>
      </c>
      <c r="X22" s="76">
        <f t="shared" si="0"/>
        <v>2100316.7699999996</v>
      </c>
    </row>
    <row r="23" spans="1:24" ht="12.75">
      <c r="A23" s="67">
        <v>10780</v>
      </c>
      <c r="B23" s="68" t="s">
        <v>140</v>
      </c>
      <c r="C23" s="69" t="s">
        <v>126</v>
      </c>
      <c r="D23" s="70">
        <v>7857506.68</v>
      </c>
      <c r="E23" s="70">
        <v>2545244.84</v>
      </c>
      <c r="F23" s="70">
        <v>3815007.89</v>
      </c>
      <c r="G23" s="70">
        <v>267322.07</v>
      </c>
      <c r="H23" s="70">
        <v>1201877.64</v>
      </c>
      <c r="I23" s="70">
        <v>75937</v>
      </c>
      <c r="J23" s="71" t="s">
        <v>124</v>
      </c>
      <c r="K23" s="70">
        <v>296967.46</v>
      </c>
      <c r="L23" s="70">
        <v>3000000</v>
      </c>
      <c r="M23" s="70">
        <v>25453.5</v>
      </c>
      <c r="N23" s="70">
        <v>57332</v>
      </c>
      <c r="O23" s="71" t="s">
        <v>124</v>
      </c>
      <c r="P23" s="70">
        <v>606117</v>
      </c>
      <c r="Q23" s="70">
        <v>2500000</v>
      </c>
      <c r="R23" s="70">
        <v>2142793.05</v>
      </c>
      <c r="S23" s="70">
        <v>281522.08</v>
      </c>
      <c r="T23" s="71" t="s">
        <v>124</v>
      </c>
      <c r="U23" s="71" t="s">
        <v>124</v>
      </c>
      <c r="V23" s="70">
        <v>100000</v>
      </c>
      <c r="W23" s="72">
        <v>24773081.21</v>
      </c>
      <c r="X23" s="76">
        <f t="shared" si="0"/>
        <v>1912068.9299999997</v>
      </c>
    </row>
    <row r="24" spans="1:24" ht="12.75">
      <c r="A24" s="67">
        <v>10781</v>
      </c>
      <c r="B24" s="68" t="s">
        <v>141</v>
      </c>
      <c r="C24" s="69" t="s">
        <v>126</v>
      </c>
      <c r="D24" s="70">
        <v>2041695.87</v>
      </c>
      <c r="E24" s="70">
        <v>2143912.45</v>
      </c>
      <c r="F24" s="70">
        <v>1925586.02</v>
      </c>
      <c r="G24" s="70">
        <v>502702.81</v>
      </c>
      <c r="H24" s="70">
        <v>565841.08</v>
      </c>
      <c r="I24" s="70">
        <v>95309</v>
      </c>
      <c r="J24" s="71" t="s">
        <v>124</v>
      </c>
      <c r="K24" s="70">
        <v>243599.78</v>
      </c>
      <c r="L24" s="70">
        <v>2000000</v>
      </c>
      <c r="M24" s="71" t="s">
        <v>124</v>
      </c>
      <c r="N24" s="70">
        <v>6960</v>
      </c>
      <c r="O24" s="71" t="s">
        <v>124</v>
      </c>
      <c r="P24" s="70">
        <v>427523</v>
      </c>
      <c r="Q24" s="70">
        <v>5000000</v>
      </c>
      <c r="R24" s="70">
        <v>1578726.33</v>
      </c>
      <c r="S24" s="70">
        <v>364990.66</v>
      </c>
      <c r="T24" s="71" t="s">
        <v>124</v>
      </c>
      <c r="U24" s="71" t="s">
        <v>124</v>
      </c>
      <c r="V24" s="70">
        <v>100000</v>
      </c>
      <c r="W24" s="72">
        <v>16996847</v>
      </c>
      <c r="X24" s="76">
        <f t="shared" si="0"/>
        <v>668954.8800000008</v>
      </c>
    </row>
    <row r="25" spans="1:24" ht="12.75">
      <c r="A25" s="100" t="s">
        <v>15</v>
      </c>
      <c r="B25" s="100"/>
      <c r="C25" s="53">
        <f>SUM(C10:C24)</f>
        <v>0</v>
      </c>
      <c r="D25" s="53">
        <f>SUM(D9:D24)</f>
        <v>219397484.39000002</v>
      </c>
      <c r="E25" s="53">
        <f aca="true" t="shared" si="1" ref="E25:V25">SUM(E9:E24)</f>
        <v>187220454.86999997</v>
      </c>
      <c r="F25" s="53">
        <f t="shared" si="1"/>
        <v>127287401.76999998</v>
      </c>
      <c r="G25" s="53">
        <f t="shared" si="1"/>
        <v>100276950.32999998</v>
      </c>
      <c r="H25" s="53">
        <f t="shared" si="1"/>
        <v>62260096.84</v>
      </c>
      <c r="I25" s="53">
        <f>SUM(I9:I24)</f>
        <v>6813903</v>
      </c>
      <c r="J25" s="53">
        <f>SUM(J9:J24)</f>
        <v>0</v>
      </c>
      <c r="K25" s="53">
        <f>SUM(K9:K24)</f>
        <v>8678899.12</v>
      </c>
      <c r="L25" s="53">
        <f t="shared" si="1"/>
        <v>13000000</v>
      </c>
      <c r="M25" s="53">
        <f>SUM(M9:M24)</f>
        <v>1830524.56</v>
      </c>
      <c r="N25" s="53">
        <f t="shared" si="1"/>
        <v>4604297</v>
      </c>
      <c r="O25" s="53">
        <f t="shared" si="1"/>
        <v>17259981</v>
      </c>
      <c r="P25" s="53">
        <f t="shared" si="1"/>
        <v>16981167</v>
      </c>
      <c r="Q25" s="53">
        <f t="shared" si="1"/>
        <v>25500000</v>
      </c>
      <c r="R25" s="53">
        <f t="shared" si="1"/>
        <v>48381789.4</v>
      </c>
      <c r="S25" s="53">
        <f t="shared" si="1"/>
        <v>26087353.43</v>
      </c>
      <c r="T25" s="53">
        <f t="shared" si="1"/>
        <v>212916.88</v>
      </c>
      <c r="U25" s="53">
        <f t="shared" si="1"/>
        <v>0</v>
      </c>
      <c r="V25" s="53">
        <f t="shared" si="1"/>
        <v>1600000</v>
      </c>
      <c r="W25" s="53">
        <f>SUM(W9:W24)</f>
        <v>867393219.59</v>
      </c>
      <c r="X25" s="58">
        <f>+W25-W49</f>
        <v>50348423.75000012</v>
      </c>
    </row>
    <row r="26" spans="1:24" ht="12.75">
      <c r="A26" s="57"/>
      <c r="B26" s="60" t="s">
        <v>123</v>
      </c>
      <c r="C26" s="57"/>
      <c r="D26" s="61">
        <f>+D25-D49</f>
        <v>15879648.400000036</v>
      </c>
      <c r="E26" s="61">
        <f aca="true" t="shared" si="2" ref="E26:W26">+E25-E49</f>
        <v>10093028.959999979</v>
      </c>
      <c r="F26" s="61">
        <f t="shared" si="2"/>
        <v>17080</v>
      </c>
      <c r="G26" s="61">
        <f t="shared" si="2"/>
        <v>404165.28999999166</v>
      </c>
      <c r="H26" s="61">
        <f t="shared" si="2"/>
        <v>0</v>
      </c>
      <c r="I26" s="61">
        <f>+I25-I49</f>
        <v>2362001</v>
      </c>
      <c r="J26" s="61">
        <f>+J25-J49</f>
        <v>0</v>
      </c>
      <c r="K26" s="61">
        <f>+K25-K49</f>
        <v>479446.0199999986</v>
      </c>
      <c r="L26" s="61">
        <f t="shared" si="2"/>
        <v>0</v>
      </c>
      <c r="M26" s="61">
        <f>+M25-M49</f>
        <v>1256227.9300000002</v>
      </c>
      <c r="N26" s="61">
        <f t="shared" si="2"/>
        <v>546000</v>
      </c>
      <c r="O26" s="61">
        <f t="shared" si="2"/>
        <v>0</v>
      </c>
      <c r="P26" s="61">
        <f t="shared" si="2"/>
        <v>180000</v>
      </c>
      <c r="Q26" s="61">
        <f>+Q25-Q49</f>
        <v>0</v>
      </c>
      <c r="R26" s="61">
        <f t="shared" si="2"/>
        <v>0</v>
      </c>
      <c r="S26" s="61">
        <f t="shared" si="2"/>
        <v>0</v>
      </c>
      <c r="T26" s="61">
        <f t="shared" si="2"/>
        <v>60000</v>
      </c>
      <c r="U26" s="61">
        <f t="shared" si="2"/>
        <v>0</v>
      </c>
      <c r="V26" s="61">
        <f t="shared" si="2"/>
        <v>0</v>
      </c>
      <c r="W26" s="61">
        <f t="shared" si="2"/>
        <v>50348423.75000012</v>
      </c>
      <c r="X26" s="63"/>
    </row>
    <row r="28" spans="1:22" ht="12.75" customHeight="1">
      <c r="A28" s="89" t="s">
        <v>150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42"/>
    </row>
    <row r="29" spans="1:22" ht="12.75" customHeight="1">
      <c r="A29" s="102" t="s">
        <v>151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47"/>
    </row>
    <row r="30" spans="1:23" ht="24.75" customHeight="1">
      <c r="A30" s="104" t="s">
        <v>4</v>
      </c>
      <c r="B30" s="104" t="s">
        <v>5</v>
      </c>
      <c r="C30" s="98" t="s">
        <v>143</v>
      </c>
      <c r="D30" s="104" t="s">
        <v>6</v>
      </c>
      <c r="E30" s="104"/>
      <c r="F30" s="104"/>
      <c r="G30" s="104"/>
      <c r="H30" s="104"/>
      <c r="I30" s="104"/>
      <c r="J30" s="104"/>
      <c r="K30" s="104"/>
      <c r="L30" s="62"/>
      <c r="M30" s="62"/>
      <c r="N30" s="62" t="s">
        <v>7</v>
      </c>
      <c r="O30" s="62" t="s">
        <v>8</v>
      </c>
      <c r="P30" s="62" t="s">
        <v>9</v>
      </c>
      <c r="Q30" s="62" t="s">
        <v>10</v>
      </c>
      <c r="R30" s="62" t="s">
        <v>11</v>
      </c>
      <c r="S30" s="62" t="s">
        <v>12</v>
      </c>
      <c r="T30" s="104" t="s">
        <v>13</v>
      </c>
      <c r="U30" s="104"/>
      <c r="V30" s="62" t="s">
        <v>14</v>
      </c>
      <c r="W30" s="104" t="s">
        <v>15</v>
      </c>
    </row>
    <row r="31" spans="1:23" ht="76.5">
      <c r="A31" s="104"/>
      <c r="B31" s="104"/>
      <c r="C31" s="98"/>
      <c r="D31" s="62" t="s">
        <v>16</v>
      </c>
      <c r="E31" s="62" t="s">
        <v>17</v>
      </c>
      <c r="F31" s="62" t="s">
        <v>18</v>
      </c>
      <c r="G31" s="62" t="s">
        <v>19</v>
      </c>
      <c r="H31" s="62" t="s">
        <v>20</v>
      </c>
      <c r="I31" s="66" t="s">
        <v>60</v>
      </c>
      <c r="J31" s="74" t="s">
        <v>61</v>
      </c>
      <c r="K31" s="62" t="s">
        <v>21</v>
      </c>
      <c r="L31" s="56" t="s">
        <v>144</v>
      </c>
      <c r="M31" s="74" t="s">
        <v>19</v>
      </c>
      <c r="N31" s="62" t="s">
        <v>7</v>
      </c>
      <c r="O31" s="62" t="s">
        <v>8</v>
      </c>
      <c r="P31" s="62" t="s">
        <v>22</v>
      </c>
      <c r="Q31" s="62" t="s">
        <v>10</v>
      </c>
      <c r="R31" s="62" t="s">
        <v>11</v>
      </c>
      <c r="S31" s="62" t="s">
        <v>12</v>
      </c>
      <c r="T31" s="62" t="s">
        <v>23</v>
      </c>
      <c r="U31" s="62" t="s">
        <v>24</v>
      </c>
      <c r="V31" s="62" t="s">
        <v>25</v>
      </c>
      <c r="W31" s="104"/>
    </row>
    <row r="32" spans="1:23" ht="25.5">
      <c r="A32" s="105"/>
      <c r="B32" s="104" t="s">
        <v>26</v>
      </c>
      <c r="C32" s="98"/>
      <c r="D32" s="62" t="s">
        <v>26</v>
      </c>
      <c r="E32" s="62" t="s">
        <v>26</v>
      </c>
      <c r="F32" s="62" t="s">
        <v>26</v>
      </c>
      <c r="G32" s="62" t="s">
        <v>26</v>
      </c>
      <c r="H32" s="62" t="s">
        <v>26</v>
      </c>
      <c r="I32" s="66" t="s">
        <v>26</v>
      </c>
      <c r="J32" s="74" t="s">
        <v>26</v>
      </c>
      <c r="K32" s="62" t="s">
        <v>26</v>
      </c>
      <c r="L32" s="56" t="s">
        <v>26</v>
      </c>
      <c r="M32" s="74" t="s">
        <v>26</v>
      </c>
      <c r="N32" s="62" t="s">
        <v>26</v>
      </c>
      <c r="O32" s="62" t="s">
        <v>26</v>
      </c>
      <c r="P32" s="62" t="s">
        <v>26</v>
      </c>
      <c r="Q32" s="62" t="s">
        <v>26</v>
      </c>
      <c r="R32" s="62" t="s">
        <v>26</v>
      </c>
      <c r="S32" s="62" t="s">
        <v>26</v>
      </c>
      <c r="T32" s="62" t="s">
        <v>26</v>
      </c>
      <c r="U32" s="62" t="s">
        <v>26</v>
      </c>
      <c r="V32" s="62" t="s">
        <v>26</v>
      </c>
      <c r="W32" s="62" t="s">
        <v>26</v>
      </c>
    </row>
    <row r="33" spans="1:23" ht="12.75">
      <c r="A33" s="67">
        <v>10660</v>
      </c>
      <c r="B33" s="68" t="s">
        <v>125</v>
      </c>
      <c r="C33" s="69" t="s">
        <v>126</v>
      </c>
      <c r="D33" s="70">
        <v>45302948.96</v>
      </c>
      <c r="E33" s="70">
        <v>104182543.64</v>
      </c>
      <c r="F33" s="70">
        <v>29421796.29</v>
      </c>
      <c r="G33" s="70">
        <v>75088811.8</v>
      </c>
      <c r="H33" s="70">
        <v>21576879.4</v>
      </c>
      <c r="I33" s="70">
        <v>400712</v>
      </c>
      <c r="J33" s="71" t="s">
        <v>124</v>
      </c>
      <c r="K33" s="70">
        <v>867816.83</v>
      </c>
      <c r="L33" s="71" t="s">
        <v>124</v>
      </c>
      <c r="M33" s="71">
        <v>103535.75</v>
      </c>
      <c r="N33" s="70">
        <v>2391944</v>
      </c>
      <c r="O33" s="70">
        <v>14575957</v>
      </c>
      <c r="P33" s="70">
        <v>2335035</v>
      </c>
      <c r="Q33" s="71" t="s">
        <v>124</v>
      </c>
      <c r="R33" s="70">
        <v>6880614.34</v>
      </c>
      <c r="S33" s="70">
        <v>14003294.78</v>
      </c>
      <c r="T33" s="70">
        <v>151060</v>
      </c>
      <c r="U33" s="71" t="s">
        <v>124</v>
      </c>
      <c r="V33" s="70">
        <v>100000</v>
      </c>
      <c r="W33" s="72">
        <v>304696192.76</v>
      </c>
    </row>
    <row r="34" spans="1:23" ht="12.75">
      <c r="A34" s="67">
        <v>10688</v>
      </c>
      <c r="B34" s="68" t="s">
        <v>127</v>
      </c>
      <c r="C34" s="69" t="s">
        <v>126</v>
      </c>
      <c r="D34" s="70">
        <v>20921006.63</v>
      </c>
      <c r="E34" s="70">
        <v>23948805.48</v>
      </c>
      <c r="F34" s="70">
        <v>8529346.09</v>
      </c>
      <c r="G34" s="70">
        <v>13065431.25</v>
      </c>
      <c r="H34" s="70">
        <v>9102633.52</v>
      </c>
      <c r="I34" s="70">
        <v>1073615</v>
      </c>
      <c r="J34" s="71" t="s">
        <v>124</v>
      </c>
      <c r="K34" s="70">
        <v>560457.57</v>
      </c>
      <c r="L34" s="71" t="s">
        <v>124</v>
      </c>
      <c r="M34" s="70">
        <v>344085.3</v>
      </c>
      <c r="N34" s="70">
        <v>1140548</v>
      </c>
      <c r="O34" s="70">
        <v>2634024</v>
      </c>
      <c r="P34" s="70">
        <v>1770015</v>
      </c>
      <c r="Q34" s="71" t="s">
        <v>124</v>
      </c>
      <c r="R34" s="70">
        <v>3439844.67</v>
      </c>
      <c r="S34" s="70">
        <v>5256892.43</v>
      </c>
      <c r="T34" s="71" t="s">
        <v>124</v>
      </c>
      <c r="U34" s="71" t="s">
        <v>124</v>
      </c>
      <c r="V34" s="70">
        <v>100000</v>
      </c>
      <c r="W34" s="72">
        <v>89253693.04</v>
      </c>
    </row>
    <row r="35" spans="1:23" ht="12.75">
      <c r="A35" s="67">
        <v>10768</v>
      </c>
      <c r="B35" s="68" t="s">
        <v>128</v>
      </c>
      <c r="C35" s="69" t="s">
        <v>126</v>
      </c>
      <c r="D35" s="70">
        <v>10559520.27</v>
      </c>
      <c r="E35" s="70">
        <v>4250214.86</v>
      </c>
      <c r="F35" s="70">
        <v>6725671.34</v>
      </c>
      <c r="G35" s="70">
        <v>961973.36</v>
      </c>
      <c r="H35" s="70">
        <v>3974493.33</v>
      </c>
      <c r="I35" s="70">
        <v>526958</v>
      </c>
      <c r="J35" s="71" t="s">
        <v>124</v>
      </c>
      <c r="K35" s="70">
        <v>560974.06</v>
      </c>
      <c r="L35" s="71" t="s">
        <v>124</v>
      </c>
      <c r="M35" s="70">
        <v>23690.13</v>
      </c>
      <c r="N35" s="70">
        <v>36446</v>
      </c>
      <c r="O35" s="71" t="s">
        <v>124</v>
      </c>
      <c r="P35" s="70">
        <v>1175389</v>
      </c>
      <c r="Q35" s="70">
        <v>1500000</v>
      </c>
      <c r="R35" s="70">
        <v>2922734.52</v>
      </c>
      <c r="S35" s="70">
        <v>898073.31</v>
      </c>
      <c r="T35" s="71">
        <v>371.38</v>
      </c>
      <c r="U35" s="71" t="s">
        <v>124</v>
      </c>
      <c r="V35" s="70">
        <v>100000</v>
      </c>
      <c r="W35" s="72">
        <v>33960241.85</v>
      </c>
    </row>
    <row r="36" spans="1:23" ht="12.75">
      <c r="A36" s="67">
        <v>10769</v>
      </c>
      <c r="B36" s="68" t="s">
        <v>129</v>
      </c>
      <c r="C36" s="69" t="s">
        <v>126</v>
      </c>
      <c r="D36" s="70">
        <v>9241282.08</v>
      </c>
      <c r="E36" s="70">
        <v>3639567.06</v>
      </c>
      <c r="F36" s="70">
        <v>4981395.48</v>
      </c>
      <c r="G36" s="70">
        <v>841368.52</v>
      </c>
      <c r="H36" s="70">
        <v>2248098.39</v>
      </c>
      <c r="I36" s="70">
        <v>112809</v>
      </c>
      <c r="J36" s="71" t="s">
        <v>124</v>
      </c>
      <c r="K36" s="70">
        <v>307767.79</v>
      </c>
      <c r="L36" s="71" t="s">
        <v>124</v>
      </c>
      <c r="M36" s="71" t="s">
        <v>124</v>
      </c>
      <c r="N36" s="70">
        <v>25309</v>
      </c>
      <c r="O36" s="71" t="s">
        <v>124</v>
      </c>
      <c r="P36" s="70">
        <v>936592</v>
      </c>
      <c r="Q36" s="70">
        <v>1500000</v>
      </c>
      <c r="R36" s="70">
        <v>2089024.7</v>
      </c>
      <c r="S36" s="70">
        <v>447333.71</v>
      </c>
      <c r="T36" s="71" t="s">
        <v>124</v>
      </c>
      <c r="U36" s="71" t="s">
        <v>124</v>
      </c>
      <c r="V36" s="70">
        <v>100000</v>
      </c>
      <c r="W36" s="72">
        <v>26267641.04</v>
      </c>
    </row>
    <row r="37" spans="1:23" ht="12.75">
      <c r="A37" s="67">
        <v>10770</v>
      </c>
      <c r="B37" s="68" t="s">
        <v>130</v>
      </c>
      <c r="C37" s="69" t="s">
        <v>126</v>
      </c>
      <c r="D37" s="70">
        <v>3041775.67</v>
      </c>
      <c r="E37" s="70">
        <v>2239989.11</v>
      </c>
      <c r="F37" s="70">
        <v>6645719.74</v>
      </c>
      <c r="G37" s="70">
        <v>535373.7</v>
      </c>
      <c r="H37" s="70">
        <v>1735441.32</v>
      </c>
      <c r="I37" s="70">
        <v>438046</v>
      </c>
      <c r="J37" s="71" t="s">
        <v>124</v>
      </c>
      <c r="K37" s="70">
        <v>730478.93</v>
      </c>
      <c r="L37" s="71" t="s">
        <v>124</v>
      </c>
      <c r="M37" s="70">
        <v>18430</v>
      </c>
      <c r="N37" s="70">
        <v>88518</v>
      </c>
      <c r="O37" s="71" t="s">
        <v>124</v>
      </c>
      <c r="P37" s="70">
        <v>775844</v>
      </c>
      <c r="Q37" s="70">
        <v>2500000</v>
      </c>
      <c r="R37" s="70">
        <v>3383438.27</v>
      </c>
      <c r="S37" s="70">
        <v>316721.67</v>
      </c>
      <c r="T37" s="71" t="s">
        <v>124</v>
      </c>
      <c r="U37" s="71" t="s">
        <v>124</v>
      </c>
      <c r="V37" s="70">
        <v>100000</v>
      </c>
      <c r="W37" s="72">
        <v>22225440.21</v>
      </c>
    </row>
    <row r="38" spans="1:23" ht="12.75">
      <c r="A38" s="67">
        <v>10771</v>
      </c>
      <c r="B38" s="68" t="s">
        <v>131</v>
      </c>
      <c r="C38" s="69" t="s">
        <v>126</v>
      </c>
      <c r="D38" s="70">
        <v>6203076.38</v>
      </c>
      <c r="E38" s="70">
        <v>1807387.47</v>
      </c>
      <c r="F38" s="70">
        <v>5019608.05</v>
      </c>
      <c r="G38" s="70">
        <v>471016.2</v>
      </c>
      <c r="H38" s="70">
        <v>1476568.49</v>
      </c>
      <c r="I38" s="70">
        <v>225386</v>
      </c>
      <c r="J38" s="71" t="s">
        <v>124</v>
      </c>
      <c r="K38" s="70">
        <v>520005.21</v>
      </c>
      <c r="L38" s="70">
        <v>2000000</v>
      </c>
      <c r="M38" s="71" t="s">
        <v>124</v>
      </c>
      <c r="N38" s="70">
        <v>10436</v>
      </c>
      <c r="O38" s="71" t="s">
        <v>124</v>
      </c>
      <c r="P38" s="70">
        <v>717854</v>
      </c>
      <c r="Q38" s="70">
        <v>2500000</v>
      </c>
      <c r="R38" s="70">
        <v>3127057.46</v>
      </c>
      <c r="S38" s="70">
        <v>397886.04</v>
      </c>
      <c r="T38" s="71" t="s">
        <v>124</v>
      </c>
      <c r="U38" s="71" t="s">
        <v>124</v>
      </c>
      <c r="V38" s="70">
        <v>100000</v>
      </c>
      <c r="W38" s="72">
        <v>24444573.7</v>
      </c>
    </row>
    <row r="39" spans="1:23" ht="12.75">
      <c r="A39" s="67">
        <v>10772</v>
      </c>
      <c r="B39" s="68" t="s">
        <v>132</v>
      </c>
      <c r="C39" s="69" t="s">
        <v>126</v>
      </c>
      <c r="D39" s="70">
        <v>23802766.65</v>
      </c>
      <c r="E39" s="70">
        <v>7170285.31</v>
      </c>
      <c r="F39" s="70">
        <v>13750633.86</v>
      </c>
      <c r="G39" s="70">
        <v>2037677.8</v>
      </c>
      <c r="H39" s="70">
        <v>4368098.53</v>
      </c>
      <c r="I39" s="70">
        <v>346447</v>
      </c>
      <c r="J39" s="71" t="s">
        <v>124</v>
      </c>
      <c r="K39" s="70">
        <v>606759.97</v>
      </c>
      <c r="L39" s="71" t="s">
        <v>124</v>
      </c>
      <c r="M39" s="70">
        <v>24984</v>
      </c>
      <c r="N39" s="70">
        <v>115886</v>
      </c>
      <c r="O39" s="70">
        <v>50000</v>
      </c>
      <c r="P39" s="70">
        <v>1369252</v>
      </c>
      <c r="Q39" s="71" t="s">
        <v>124</v>
      </c>
      <c r="R39" s="70">
        <v>2794038.14</v>
      </c>
      <c r="S39" s="70">
        <v>429254.72</v>
      </c>
      <c r="T39" s="71">
        <v>742.75</v>
      </c>
      <c r="U39" s="71" t="s">
        <v>124</v>
      </c>
      <c r="V39" s="70">
        <v>100000</v>
      </c>
      <c r="W39" s="72">
        <v>56273170.13</v>
      </c>
    </row>
    <row r="40" spans="1:23" ht="12.75">
      <c r="A40" s="67">
        <v>10773</v>
      </c>
      <c r="B40" s="68" t="s">
        <v>133</v>
      </c>
      <c r="C40" s="69" t="s">
        <v>126</v>
      </c>
      <c r="D40" s="70">
        <v>11926000.61</v>
      </c>
      <c r="E40" s="70">
        <v>4246972.89</v>
      </c>
      <c r="F40" s="70">
        <v>6844842.06</v>
      </c>
      <c r="G40" s="70">
        <v>656366.12</v>
      </c>
      <c r="H40" s="70">
        <v>1923884.95</v>
      </c>
      <c r="I40" s="70">
        <v>181450</v>
      </c>
      <c r="J40" s="71" t="s">
        <v>124</v>
      </c>
      <c r="K40" s="70">
        <v>560874.29</v>
      </c>
      <c r="L40" s="70">
        <v>3000000</v>
      </c>
      <c r="M40" s="71" t="s">
        <v>124</v>
      </c>
      <c r="N40" s="70">
        <v>21042</v>
      </c>
      <c r="O40" s="71" t="s">
        <v>124</v>
      </c>
      <c r="P40" s="70">
        <v>1036787</v>
      </c>
      <c r="Q40" s="70">
        <v>1500000</v>
      </c>
      <c r="R40" s="70">
        <v>2977013.17</v>
      </c>
      <c r="S40" s="70">
        <v>377458.46</v>
      </c>
      <c r="T40" s="71" t="s">
        <v>124</v>
      </c>
      <c r="U40" s="71" t="s">
        <v>124</v>
      </c>
      <c r="V40" s="70">
        <v>100000</v>
      </c>
      <c r="W40" s="72">
        <v>35093734.8</v>
      </c>
    </row>
    <row r="41" spans="1:23" ht="12.75">
      <c r="A41" s="67">
        <v>10774</v>
      </c>
      <c r="B41" s="68" t="s">
        <v>134</v>
      </c>
      <c r="C41" s="69" t="s">
        <v>126</v>
      </c>
      <c r="D41" s="70">
        <v>11828010.21</v>
      </c>
      <c r="E41" s="70">
        <v>3863594.31</v>
      </c>
      <c r="F41" s="70">
        <v>6683451.89</v>
      </c>
      <c r="G41" s="70">
        <v>769017.64</v>
      </c>
      <c r="H41" s="70">
        <v>2306477.32</v>
      </c>
      <c r="I41" s="71" t="s">
        <v>124</v>
      </c>
      <c r="J41" s="71" t="s">
        <v>124</v>
      </c>
      <c r="K41" s="70">
        <v>509302.39</v>
      </c>
      <c r="L41" s="71" t="s">
        <v>124</v>
      </c>
      <c r="M41" s="71" t="s">
        <v>124</v>
      </c>
      <c r="N41" s="70">
        <v>91876</v>
      </c>
      <c r="O41" s="71" t="s">
        <v>124</v>
      </c>
      <c r="P41" s="70">
        <v>1314640</v>
      </c>
      <c r="Q41" s="70">
        <v>1500000</v>
      </c>
      <c r="R41" s="70">
        <v>3745774.01</v>
      </c>
      <c r="S41" s="70">
        <v>639984.29</v>
      </c>
      <c r="T41" s="71" t="s">
        <v>124</v>
      </c>
      <c r="U41" s="71" t="s">
        <v>124</v>
      </c>
      <c r="V41" s="70">
        <v>100000</v>
      </c>
      <c r="W41" s="72">
        <v>33127933.86</v>
      </c>
    </row>
    <row r="42" spans="1:23" ht="12.75">
      <c r="A42" s="67">
        <v>10775</v>
      </c>
      <c r="B42" s="68" t="s">
        <v>135</v>
      </c>
      <c r="C42" s="69" t="s">
        <v>126</v>
      </c>
      <c r="D42" s="70">
        <v>6214285.95</v>
      </c>
      <c r="E42" s="70">
        <v>4175959.7</v>
      </c>
      <c r="F42" s="70">
        <v>5514356.31</v>
      </c>
      <c r="G42" s="70">
        <v>1346288.02</v>
      </c>
      <c r="H42" s="70">
        <v>2027904.89</v>
      </c>
      <c r="I42" s="70">
        <v>380238</v>
      </c>
      <c r="J42" s="71" t="s">
        <v>124</v>
      </c>
      <c r="K42" s="70">
        <v>396042.37</v>
      </c>
      <c r="L42" s="71" t="s">
        <v>124</v>
      </c>
      <c r="M42" s="71">
        <v>44946.8</v>
      </c>
      <c r="N42" s="70">
        <v>19983</v>
      </c>
      <c r="O42" s="71" t="s">
        <v>124</v>
      </c>
      <c r="P42" s="70">
        <v>863715</v>
      </c>
      <c r="Q42" s="70">
        <v>1500000</v>
      </c>
      <c r="R42" s="70">
        <v>3461107.55</v>
      </c>
      <c r="S42" s="70">
        <v>670214.02</v>
      </c>
      <c r="T42" s="71" t="s">
        <v>124</v>
      </c>
      <c r="U42" s="71" t="s">
        <v>124</v>
      </c>
      <c r="V42" s="70">
        <v>100000</v>
      </c>
      <c r="W42" s="72">
        <v>26388248.31</v>
      </c>
    </row>
    <row r="43" spans="1:23" ht="12.75">
      <c r="A43" s="67">
        <v>10776</v>
      </c>
      <c r="B43" s="68" t="s">
        <v>136</v>
      </c>
      <c r="C43" s="69" t="s">
        <v>126</v>
      </c>
      <c r="D43" s="70">
        <v>9271801.47</v>
      </c>
      <c r="E43" s="70">
        <v>3197269.82</v>
      </c>
      <c r="F43" s="70">
        <v>6129594.96</v>
      </c>
      <c r="G43" s="70">
        <v>1103042.38</v>
      </c>
      <c r="H43" s="70">
        <v>1988074.37</v>
      </c>
      <c r="I43" s="70">
        <v>103855</v>
      </c>
      <c r="J43" s="71" t="s">
        <v>124</v>
      </c>
      <c r="K43" s="70">
        <v>494995.59</v>
      </c>
      <c r="L43" s="70">
        <v>3000000</v>
      </c>
      <c r="M43" s="71" t="s">
        <v>124</v>
      </c>
      <c r="N43" s="70">
        <v>14700</v>
      </c>
      <c r="O43" s="71" t="s">
        <v>124</v>
      </c>
      <c r="P43" s="70">
        <v>870812</v>
      </c>
      <c r="Q43" s="70">
        <v>1500000</v>
      </c>
      <c r="R43" s="70">
        <v>3525017.84</v>
      </c>
      <c r="S43" s="70">
        <v>527633.46</v>
      </c>
      <c r="T43" s="71" t="s">
        <v>124</v>
      </c>
      <c r="U43" s="71" t="s">
        <v>124</v>
      </c>
      <c r="V43" s="70">
        <v>100000</v>
      </c>
      <c r="W43" s="72">
        <v>31592366.09</v>
      </c>
    </row>
    <row r="44" spans="1:23" ht="12.75">
      <c r="A44" s="67">
        <v>10777</v>
      </c>
      <c r="B44" s="68" t="s">
        <v>137</v>
      </c>
      <c r="C44" s="69" t="s">
        <v>126</v>
      </c>
      <c r="D44" s="70">
        <v>21985725.84</v>
      </c>
      <c r="E44" s="70">
        <v>6610656.82</v>
      </c>
      <c r="F44" s="70">
        <v>10812239.22</v>
      </c>
      <c r="G44" s="70">
        <v>1319924.98</v>
      </c>
      <c r="H44" s="70">
        <v>4391865.92</v>
      </c>
      <c r="I44" s="70">
        <v>43986</v>
      </c>
      <c r="J44" s="71" t="s">
        <v>124</v>
      </c>
      <c r="K44" s="70">
        <v>592814.2</v>
      </c>
      <c r="L44" s="71" t="s">
        <v>124</v>
      </c>
      <c r="M44" s="71" t="s">
        <v>124</v>
      </c>
      <c r="N44" s="71">
        <v>16500</v>
      </c>
      <c r="O44" s="71" t="s">
        <v>124</v>
      </c>
      <c r="P44" s="70">
        <v>1065386</v>
      </c>
      <c r="Q44" s="71" t="s">
        <v>124</v>
      </c>
      <c r="R44" s="70">
        <v>2330915.28</v>
      </c>
      <c r="S44" s="70">
        <v>216566.32</v>
      </c>
      <c r="T44" s="71" t="s">
        <v>124</v>
      </c>
      <c r="U44" s="71" t="s">
        <v>124</v>
      </c>
      <c r="V44" s="70">
        <v>100000</v>
      </c>
      <c r="W44" s="72">
        <v>49167208.18</v>
      </c>
    </row>
    <row r="45" spans="1:23" ht="12.75">
      <c r="A45" s="67">
        <v>10778</v>
      </c>
      <c r="B45" s="68" t="s">
        <v>138</v>
      </c>
      <c r="C45" s="69" t="s">
        <v>126</v>
      </c>
      <c r="D45" s="70">
        <v>3161489.3</v>
      </c>
      <c r="E45" s="70">
        <v>637349.9</v>
      </c>
      <c r="F45" s="70">
        <v>2976378.14</v>
      </c>
      <c r="G45" s="70">
        <v>44105.28</v>
      </c>
      <c r="H45" s="70">
        <v>924014.8</v>
      </c>
      <c r="I45" s="70">
        <v>95020</v>
      </c>
      <c r="J45" s="71" t="s">
        <v>124</v>
      </c>
      <c r="K45" s="70">
        <v>287607.24</v>
      </c>
      <c r="L45" s="71" t="s">
        <v>124</v>
      </c>
      <c r="M45" s="71" t="s">
        <v>124</v>
      </c>
      <c r="N45" s="70">
        <v>20817</v>
      </c>
      <c r="O45" s="71" t="s">
        <v>124</v>
      </c>
      <c r="P45" s="70">
        <v>448376</v>
      </c>
      <c r="Q45" s="70">
        <v>2500000</v>
      </c>
      <c r="R45" s="70">
        <v>1239259.67</v>
      </c>
      <c r="S45" s="70">
        <v>158053.18</v>
      </c>
      <c r="T45" s="71" t="s">
        <v>124</v>
      </c>
      <c r="U45" s="71" t="s">
        <v>124</v>
      </c>
      <c r="V45" s="70">
        <v>100000</v>
      </c>
      <c r="W45" s="72">
        <v>12431064.99</v>
      </c>
    </row>
    <row r="46" spans="1:23" ht="12.75">
      <c r="A46" s="67">
        <v>10779</v>
      </c>
      <c r="B46" s="68" t="s">
        <v>139</v>
      </c>
      <c r="C46" s="69" t="s">
        <v>126</v>
      </c>
      <c r="D46" s="70">
        <v>11346818.16</v>
      </c>
      <c r="E46" s="70">
        <v>3483196.86</v>
      </c>
      <c r="F46" s="70">
        <v>7494694.43</v>
      </c>
      <c r="G46" s="70">
        <v>862363.11</v>
      </c>
      <c r="H46" s="70">
        <v>2447942.89</v>
      </c>
      <c r="I46" s="70">
        <v>407244</v>
      </c>
      <c r="J46" s="71" t="s">
        <v>124</v>
      </c>
      <c r="K46" s="70">
        <v>703390.51</v>
      </c>
      <c r="L46" s="71" t="s">
        <v>124</v>
      </c>
      <c r="M46" s="70">
        <v>6955.7</v>
      </c>
      <c r="N46" s="71" t="s">
        <v>124</v>
      </c>
      <c r="O46" s="71" t="s">
        <v>124</v>
      </c>
      <c r="P46" s="70">
        <v>1095330</v>
      </c>
      <c r="Q46" s="70">
        <v>1500000</v>
      </c>
      <c r="R46" s="70">
        <v>2744430.4</v>
      </c>
      <c r="S46" s="70">
        <v>1101474.3</v>
      </c>
      <c r="T46" s="71">
        <v>742.75</v>
      </c>
      <c r="U46" s="71" t="s">
        <v>124</v>
      </c>
      <c r="V46" s="70">
        <v>100000</v>
      </c>
      <c r="W46" s="72">
        <v>32934382.48</v>
      </c>
    </row>
    <row r="47" spans="1:23" ht="12.75">
      <c r="A47" s="67">
        <v>10780</v>
      </c>
      <c r="B47" s="68" t="s">
        <v>140</v>
      </c>
      <c r="C47" s="69" t="s">
        <v>126</v>
      </c>
      <c r="D47" s="70">
        <v>6669631.94</v>
      </c>
      <c r="E47" s="70">
        <v>2035674.8</v>
      </c>
      <c r="F47" s="70">
        <v>3815007.89</v>
      </c>
      <c r="G47" s="70">
        <v>267322.07</v>
      </c>
      <c r="H47" s="70">
        <v>1201877.64</v>
      </c>
      <c r="I47" s="70">
        <v>37952</v>
      </c>
      <c r="J47" s="71" t="s">
        <v>124</v>
      </c>
      <c r="K47" s="70">
        <v>280001.28</v>
      </c>
      <c r="L47" s="70">
        <v>3000000</v>
      </c>
      <c r="M47" s="70">
        <v>7668.95</v>
      </c>
      <c r="N47" s="70">
        <v>57332</v>
      </c>
      <c r="O47" s="71" t="s">
        <v>124</v>
      </c>
      <c r="P47" s="70">
        <v>598617</v>
      </c>
      <c r="Q47" s="70">
        <v>2500000</v>
      </c>
      <c r="R47" s="70">
        <v>2142793.05</v>
      </c>
      <c r="S47" s="70">
        <v>281522.08</v>
      </c>
      <c r="T47" s="71" t="s">
        <v>124</v>
      </c>
      <c r="U47" s="71" t="s">
        <v>124</v>
      </c>
      <c r="V47" s="70">
        <v>100000</v>
      </c>
      <c r="W47" s="72">
        <v>22861012.28</v>
      </c>
    </row>
    <row r="48" spans="1:23" ht="12.75">
      <c r="A48" s="67">
        <v>10781</v>
      </c>
      <c r="B48" s="68" t="s">
        <v>141</v>
      </c>
      <c r="C48" s="69" t="s">
        <v>126</v>
      </c>
      <c r="D48" s="70">
        <v>2041695.87</v>
      </c>
      <c r="E48" s="70">
        <v>1637957.88</v>
      </c>
      <c r="F48" s="70">
        <v>1925586.02</v>
      </c>
      <c r="G48" s="70">
        <v>502702.81</v>
      </c>
      <c r="H48" s="70">
        <v>565841.08</v>
      </c>
      <c r="I48" s="70">
        <v>78184</v>
      </c>
      <c r="J48" s="71" t="s">
        <v>124</v>
      </c>
      <c r="K48" s="70">
        <v>220164.87</v>
      </c>
      <c r="L48" s="70">
        <v>2000000</v>
      </c>
      <c r="M48" s="71" t="s">
        <v>124</v>
      </c>
      <c r="N48" s="70">
        <v>6960</v>
      </c>
      <c r="O48" s="71" t="s">
        <v>124</v>
      </c>
      <c r="P48" s="70">
        <v>427523</v>
      </c>
      <c r="Q48" s="70">
        <v>5000000</v>
      </c>
      <c r="R48" s="70">
        <v>1578726.33</v>
      </c>
      <c r="S48" s="70">
        <v>364990.66</v>
      </c>
      <c r="T48" s="71" t="s">
        <v>124</v>
      </c>
      <c r="U48" s="71" t="s">
        <v>124</v>
      </c>
      <c r="V48" s="70">
        <v>100000</v>
      </c>
      <c r="W48" s="72">
        <v>16327892.12</v>
      </c>
    </row>
    <row r="49" spans="1:23" ht="12.75">
      <c r="A49" s="100" t="s">
        <v>15</v>
      </c>
      <c r="B49" s="100"/>
      <c r="C49" s="59"/>
      <c r="D49" s="53">
        <f>SUM(D33:D48)</f>
        <v>203517835.98999998</v>
      </c>
      <c r="E49" s="53">
        <f aca="true" t="shared" si="3" ref="E49:W49">SUM(E33:E48)</f>
        <v>177127425.91</v>
      </c>
      <c r="F49" s="53">
        <f t="shared" si="3"/>
        <v>127270321.76999998</v>
      </c>
      <c r="G49" s="53">
        <f t="shared" si="3"/>
        <v>99872785.03999999</v>
      </c>
      <c r="H49" s="53">
        <f t="shared" si="3"/>
        <v>62260096.84</v>
      </c>
      <c r="I49" s="53">
        <f>SUM(I33:I48)</f>
        <v>4451902</v>
      </c>
      <c r="J49" s="53">
        <f>SUM(J33:J48)</f>
        <v>0</v>
      </c>
      <c r="K49" s="53">
        <f>SUM(K33:K48)</f>
        <v>8199453.100000001</v>
      </c>
      <c r="L49" s="53">
        <f>SUM(L33:L48)</f>
        <v>13000000</v>
      </c>
      <c r="M49" s="53">
        <f>SUM(M33:M48)</f>
        <v>574296.6299999999</v>
      </c>
      <c r="N49" s="53">
        <f t="shared" si="3"/>
        <v>4058297</v>
      </c>
      <c r="O49" s="53">
        <f t="shared" si="3"/>
        <v>17259981</v>
      </c>
      <c r="P49" s="53">
        <f t="shared" si="3"/>
        <v>16801167</v>
      </c>
      <c r="Q49" s="53">
        <f t="shared" si="3"/>
        <v>25500000</v>
      </c>
      <c r="R49" s="53">
        <f t="shared" si="3"/>
        <v>48381789.4</v>
      </c>
      <c r="S49" s="53">
        <f t="shared" si="3"/>
        <v>26087353.43</v>
      </c>
      <c r="T49" s="53">
        <f t="shared" si="3"/>
        <v>152916.88</v>
      </c>
      <c r="U49" s="53">
        <f t="shared" si="3"/>
        <v>0</v>
      </c>
      <c r="V49" s="53">
        <f t="shared" si="3"/>
        <v>1600000</v>
      </c>
      <c r="W49" s="53">
        <f t="shared" si="3"/>
        <v>817044795.8399999</v>
      </c>
    </row>
  </sheetData>
  <sheetProtection/>
  <mergeCells count="22">
    <mergeCell ref="W30:W31"/>
    <mergeCell ref="D30:K30"/>
    <mergeCell ref="C30:C32"/>
    <mergeCell ref="A25:B25"/>
    <mergeCell ref="A1:U1"/>
    <mergeCell ref="A2:U2"/>
    <mergeCell ref="A3:U3"/>
    <mergeCell ref="A4:U4"/>
    <mergeCell ref="A5:U5"/>
    <mergeCell ref="A6:A8"/>
    <mergeCell ref="A49:B49"/>
    <mergeCell ref="A28:U28"/>
    <mergeCell ref="A29:U29"/>
    <mergeCell ref="A30:A32"/>
    <mergeCell ref="B30:B32"/>
    <mergeCell ref="T30:U30"/>
    <mergeCell ref="B6:B8"/>
    <mergeCell ref="C6:C8"/>
    <mergeCell ref="D6:L6"/>
    <mergeCell ref="W6:W8"/>
    <mergeCell ref="X6:X8"/>
    <mergeCell ref="T6:U6"/>
  </mergeCells>
  <printOptions/>
  <pageMargins left="0.17" right="0.17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8"/>
  <sheetViews>
    <sheetView zoomScalePageLayoutView="0" workbookViewId="0" topLeftCell="A7">
      <pane xSplit="2" ySplit="2" topLeftCell="S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Y9" sqref="Y9:Y24"/>
    </sheetView>
  </sheetViews>
  <sheetFormatPr defaultColWidth="30.8515625" defaultRowHeight="12.75"/>
  <cols>
    <col min="1" max="1" width="9.140625" style="0" customWidth="1"/>
    <col min="2" max="2" width="27.28125" style="0" customWidth="1"/>
    <col min="3" max="5" width="21.28125" style="0" customWidth="1"/>
    <col min="6" max="12" width="20.00390625" style="0" customWidth="1"/>
    <col min="13" max="15" width="19.8515625" style="0" customWidth="1"/>
    <col min="16" max="16" width="14.8515625" style="28" customWidth="1"/>
    <col min="17" max="18" width="14.8515625" style="0" customWidth="1"/>
    <col min="19" max="21" width="15.57421875" style="0" customWidth="1"/>
    <col min="22" max="22" width="15.57421875" style="0" hidden="1" customWidth="1"/>
    <col min="23" max="23" width="11.7109375" style="0" hidden="1" customWidth="1"/>
    <col min="24" max="29" width="14.7109375" style="0" customWidth="1"/>
    <col min="30" max="32" width="12.7109375" style="0" customWidth="1"/>
    <col min="33" max="34" width="13.00390625" style="0" customWidth="1"/>
    <col min="35" max="35" width="18.421875" style="0" customWidth="1"/>
    <col min="36" max="44" width="17.57421875" style="0" customWidth="1"/>
    <col min="45" max="47" width="18.00390625" style="0" customWidth="1"/>
    <col min="48" max="50" width="15.421875" style="0" customWidth="1"/>
    <col min="51" max="54" width="15.57421875" style="0" customWidth="1"/>
  </cols>
  <sheetData>
    <row r="1" spans="1:54" ht="19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4" ht="12.7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</row>
    <row r="4" spans="1:54" ht="12.75" customHeight="1">
      <c r="A4" s="89" t="s">
        <v>105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54" ht="12.75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</row>
    <row r="6" spans="1:54" ht="51" customHeight="1">
      <c r="A6" s="110" t="s">
        <v>4</v>
      </c>
      <c r="B6" s="110" t="s">
        <v>5</v>
      </c>
      <c r="C6" s="111" t="s">
        <v>63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3"/>
      <c r="AA6" s="46"/>
      <c r="AB6" s="46"/>
      <c r="AC6" s="46"/>
      <c r="AD6" s="9" t="s">
        <v>7</v>
      </c>
      <c r="AE6" s="9"/>
      <c r="AF6" s="9"/>
      <c r="AG6" s="9" t="s">
        <v>8</v>
      </c>
      <c r="AH6" s="9"/>
      <c r="AI6" s="9"/>
      <c r="AJ6" s="107" t="s">
        <v>9</v>
      </c>
      <c r="AK6" s="108"/>
      <c r="AL6" s="109"/>
      <c r="AM6" s="43"/>
      <c r="AN6" s="43"/>
      <c r="AO6" s="43"/>
      <c r="AP6" s="107" t="s">
        <v>11</v>
      </c>
      <c r="AQ6" s="108"/>
      <c r="AR6" s="109"/>
      <c r="AS6" s="107" t="s">
        <v>12</v>
      </c>
      <c r="AT6" s="108"/>
      <c r="AU6" s="109"/>
      <c r="AV6" s="106" t="s">
        <v>13</v>
      </c>
      <c r="AW6" s="106"/>
      <c r="AX6" s="106"/>
      <c r="AY6" s="106"/>
      <c r="AZ6" s="9"/>
      <c r="BA6" s="9"/>
      <c r="BB6" s="9"/>
    </row>
    <row r="7" spans="1:54" ht="76.5">
      <c r="A7" s="110"/>
      <c r="B7" s="110"/>
      <c r="C7" s="14" t="s">
        <v>64</v>
      </c>
      <c r="D7" s="9" t="s">
        <v>65</v>
      </c>
      <c r="E7" s="114" t="s">
        <v>97</v>
      </c>
      <c r="F7" s="14" t="s">
        <v>66</v>
      </c>
      <c r="G7" s="9" t="s">
        <v>67</v>
      </c>
      <c r="H7" s="114" t="s">
        <v>97</v>
      </c>
      <c r="I7" s="14" t="s">
        <v>68</v>
      </c>
      <c r="J7" s="9" t="s">
        <v>69</v>
      </c>
      <c r="K7" s="12" t="s">
        <v>97</v>
      </c>
      <c r="L7" s="11" t="s">
        <v>96</v>
      </c>
      <c r="M7" s="14" t="s">
        <v>70</v>
      </c>
      <c r="N7" s="6" t="s">
        <v>71</v>
      </c>
      <c r="O7" s="12" t="s">
        <v>97</v>
      </c>
      <c r="P7" s="23" t="s">
        <v>72</v>
      </c>
      <c r="Q7" s="6" t="s">
        <v>98</v>
      </c>
      <c r="R7" s="12" t="s">
        <v>97</v>
      </c>
      <c r="S7" s="14" t="s">
        <v>73</v>
      </c>
      <c r="T7" s="9" t="s">
        <v>95</v>
      </c>
      <c r="U7" s="12" t="s">
        <v>97</v>
      </c>
      <c r="V7" s="14" t="s">
        <v>74</v>
      </c>
      <c r="W7" s="14" t="s">
        <v>75</v>
      </c>
      <c r="X7" s="14" t="s">
        <v>76</v>
      </c>
      <c r="Y7" s="9" t="s">
        <v>85</v>
      </c>
      <c r="Z7" s="12" t="s">
        <v>97</v>
      </c>
      <c r="AA7" s="14" t="s">
        <v>146</v>
      </c>
      <c r="AB7" s="45" t="s">
        <v>147</v>
      </c>
      <c r="AC7" s="12" t="s">
        <v>97</v>
      </c>
      <c r="AD7" s="14" t="s">
        <v>77</v>
      </c>
      <c r="AE7" s="9" t="s">
        <v>86</v>
      </c>
      <c r="AF7" s="12" t="s">
        <v>97</v>
      </c>
      <c r="AG7" s="14" t="s">
        <v>78</v>
      </c>
      <c r="AH7" s="9" t="s">
        <v>87</v>
      </c>
      <c r="AI7" s="12" t="s">
        <v>97</v>
      </c>
      <c r="AJ7" s="14" t="s">
        <v>79</v>
      </c>
      <c r="AK7" s="9" t="s">
        <v>88</v>
      </c>
      <c r="AL7" s="12" t="s">
        <v>97</v>
      </c>
      <c r="AM7" s="14"/>
      <c r="AN7" s="45" t="s">
        <v>89</v>
      </c>
      <c r="AO7" s="12" t="s">
        <v>97</v>
      </c>
      <c r="AP7" s="14" t="s">
        <v>80</v>
      </c>
      <c r="AQ7" s="9" t="s">
        <v>90</v>
      </c>
      <c r="AR7" s="12" t="s">
        <v>97</v>
      </c>
      <c r="AS7" s="14" t="s">
        <v>81</v>
      </c>
      <c r="AT7" s="9" t="s">
        <v>91</v>
      </c>
      <c r="AU7" s="12" t="s">
        <v>97</v>
      </c>
      <c r="AV7" s="14" t="s">
        <v>82</v>
      </c>
      <c r="AW7" s="9" t="s">
        <v>92</v>
      </c>
      <c r="AX7" s="12" t="s">
        <v>97</v>
      </c>
      <c r="AY7" s="14" t="s">
        <v>83</v>
      </c>
      <c r="AZ7" s="9" t="s">
        <v>93</v>
      </c>
      <c r="BA7" s="12" t="s">
        <v>97</v>
      </c>
      <c r="BB7" s="9" t="s">
        <v>94</v>
      </c>
    </row>
    <row r="8" spans="1:54" ht="25.5">
      <c r="A8" s="117"/>
      <c r="B8" s="110" t="s">
        <v>26</v>
      </c>
      <c r="C8" s="14" t="s">
        <v>26</v>
      </c>
      <c r="D8" s="9" t="s">
        <v>26</v>
      </c>
      <c r="E8" s="115"/>
      <c r="F8" s="14" t="s">
        <v>26</v>
      </c>
      <c r="G8" s="9" t="s">
        <v>26</v>
      </c>
      <c r="H8" s="115"/>
      <c r="I8" s="14" t="s">
        <v>26</v>
      </c>
      <c r="J8" s="9" t="s">
        <v>26</v>
      </c>
      <c r="K8" s="12"/>
      <c r="L8" s="11"/>
      <c r="M8" s="14" t="s">
        <v>26</v>
      </c>
      <c r="N8" s="7" t="s">
        <v>26</v>
      </c>
      <c r="O8" s="12"/>
      <c r="P8" s="23" t="s">
        <v>26</v>
      </c>
      <c r="Q8" s="7" t="s">
        <v>26</v>
      </c>
      <c r="R8" s="12" t="s">
        <v>99</v>
      </c>
      <c r="S8" s="14" t="s">
        <v>26</v>
      </c>
      <c r="T8" s="9"/>
      <c r="U8" s="12"/>
      <c r="V8" s="14" t="s">
        <v>26</v>
      </c>
      <c r="W8" s="14" t="s">
        <v>26</v>
      </c>
      <c r="X8" s="14" t="s">
        <v>26</v>
      </c>
      <c r="Y8" s="9" t="s">
        <v>26</v>
      </c>
      <c r="Z8" s="12"/>
      <c r="AA8" s="14" t="s">
        <v>26</v>
      </c>
      <c r="AB8" s="45" t="s">
        <v>26</v>
      </c>
      <c r="AC8" s="12"/>
      <c r="AD8" s="14" t="s">
        <v>26</v>
      </c>
      <c r="AE8" s="9" t="s">
        <v>26</v>
      </c>
      <c r="AF8" s="12"/>
      <c r="AG8" s="14" t="s">
        <v>26</v>
      </c>
      <c r="AH8" s="9" t="s">
        <v>26</v>
      </c>
      <c r="AI8" s="10"/>
      <c r="AJ8" s="14" t="s">
        <v>26</v>
      </c>
      <c r="AK8" s="9" t="s">
        <v>26</v>
      </c>
      <c r="AL8" s="12"/>
      <c r="AM8" s="44"/>
      <c r="AN8" s="44"/>
      <c r="AO8" s="44"/>
      <c r="AP8" s="14" t="s">
        <v>26</v>
      </c>
      <c r="AQ8" s="9" t="s">
        <v>26</v>
      </c>
      <c r="AR8" s="12"/>
      <c r="AS8" s="14" t="s">
        <v>26</v>
      </c>
      <c r="AT8" s="9" t="s">
        <v>26</v>
      </c>
      <c r="AU8" s="12"/>
      <c r="AV8" s="14" t="s">
        <v>26</v>
      </c>
      <c r="AW8" s="9" t="s">
        <v>26</v>
      </c>
      <c r="AX8" s="12"/>
      <c r="AY8" s="14" t="s">
        <v>26</v>
      </c>
      <c r="AZ8" s="9" t="s">
        <v>26</v>
      </c>
      <c r="BA8" s="12"/>
      <c r="BB8" s="9" t="s">
        <v>26</v>
      </c>
    </row>
    <row r="9" spans="1:54" ht="12.75">
      <c r="A9" s="2" t="s">
        <v>27</v>
      </c>
      <c r="B9" s="2" t="s">
        <v>28</v>
      </c>
      <c r="C9" s="1">
        <v>34192239.75</v>
      </c>
      <c r="D9" s="19">
        <f>+ปี59!D9</f>
        <v>46399569.97</v>
      </c>
      <c r="E9" s="20">
        <f>SUM(D9-C9)</f>
        <v>12207330.219999999</v>
      </c>
      <c r="F9" s="1">
        <v>79793418.16</v>
      </c>
      <c r="G9" s="19">
        <f>+ปี59!E9</f>
        <v>105572885.66</v>
      </c>
      <c r="H9" s="20">
        <f>SUM(G9-F9)</f>
        <v>25779467.5</v>
      </c>
      <c r="I9" s="1">
        <v>37853434.8</v>
      </c>
      <c r="J9" s="21">
        <f>+ปี59!F9</f>
        <v>29421796.29</v>
      </c>
      <c r="K9" s="20">
        <f>SUM(J9-I9)</f>
        <v>-8431638.509999998</v>
      </c>
      <c r="L9" s="1">
        <v>53206903.59</v>
      </c>
      <c r="M9" s="1">
        <v>36005572.74</v>
      </c>
      <c r="N9" s="1">
        <f>+ปี59!G9</f>
        <v>75414865.5</v>
      </c>
      <c r="O9" s="20">
        <f>SUM(N9-M9)</f>
        <v>39409292.76</v>
      </c>
      <c r="P9" s="24">
        <v>22889133.52</v>
      </c>
      <c r="Q9" s="19">
        <f>+ปี59!H9</f>
        <v>21576879.4</v>
      </c>
      <c r="R9" s="30">
        <f>SUM(Q9-P9)</f>
        <v>-1312254.120000001</v>
      </c>
      <c r="S9" s="1">
        <v>783643</v>
      </c>
      <c r="T9" s="31">
        <f>+ปี59!I9</f>
        <v>1107888</v>
      </c>
      <c r="U9" s="32">
        <f>SUM(T9-S9)</f>
        <v>324245</v>
      </c>
      <c r="V9" s="1">
        <v>0</v>
      </c>
      <c r="W9" s="1">
        <v>0</v>
      </c>
      <c r="X9" s="1">
        <v>626814.32</v>
      </c>
      <c r="Y9" s="1">
        <f>+ปี59!K9</f>
        <v>928818.42</v>
      </c>
      <c r="Z9" s="20">
        <f>SUM(Y9-X9)</f>
        <v>302004.1000000001</v>
      </c>
      <c r="AA9" s="20"/>
      <c r="AB9" s="20">
        <v>0</v>
      </c>
      <c r="AC9" s="64">
        <f>SUM(AB9-AA9)</f>
        <v>0</v>
      </c>
      <c r="AD9" s="1">
        <v>524000</v>
      </c>
      <c r="AE9" s="1">
        <f>+ปี59!N9</f>
        <v>2937944</v>
      </c>
      <c r="AF9" s="20">
        <f>SUM(AE9-AD9)</f>
        <v>2413944</v>
      </c>
      <c r="AG9" s="1">
        <v>21585574.4</v>
      </c>
      <c r="AH9" s="1">
        <f>+ปี59!O9</f>
        <v>14575957</v>
      </c>
      <c r="AI9" s="33">
        <f>SUM(AH9-AG9)</f>
        <v>-7009617.3999999985</v>
      </c>
      <c r="AJ9" s="1">
        <v>2415154</v>
      </c>
      <c r="AK9" s="1">
        <f>+ปี59!P9</f>
        <v>2347535</v>
      </c>
      <c r="AL9" s="29">
        <f>SUM(AK9-AJ9)</f>
        <v>-67619</v>
      </c>
      <c r="AM9" s="65"/>
      <c r="AN9" s="65"/>
      <c r="AO9" s="65"/>
      <c r="AP9" s="1">
        <v>9889871</v>
      </c>
      <c r="AQ9" s="1">
        <f>+ปี59!R9</f>
        <v>6880614.34</v>
      </c>
      <c r="AR9" s="32">
        <f>SUM(AQ9-AP9)</f>
        <v>-3009256.66</v>
      </c>
      <c r="AS9" s="1">
        <v>12412664.4</v>
      </c>
      <c r="AT9" s="1">
        <f>+ปี59!S9</f>
        <v>14003294.78</v>
      </c>
      <c r="AU9" s="32">
        <f>SUM(AT9-AS9)</f>
        <v>1590630.379999999</v>
      </c>
      <c r="AV9" s="1">
        <v>1717000</v>
      </c>
      <c r="AW9" s="1">
        <f>+ปี59!T9</f>
        <v>151060</v>
      </c>
      <c r="AX9" s="32">
        <f>SUM(AW9-AV9)</f>
        <v>-1565940</v>
      </c>
      <c r="AY9" s="1">
        <v>0</v>
      </c>
      <c r="AZ9" s="1">
        <v>0</v>
      </c>
      <c r="BA9" s="1"/>
      <c r="BB9" s="1">
        <v>100000</v>
      </c>
    </row>
    <row r="10" spans="1:54" ht="12.75">
      <c r="A10" s="2" t="s">
        <v>29</v>
      </c>
      <c r="B10" s="2" t="s">
        <v>30</v>
      </c>
      <c r="C10" s="1">
        <v>24234857.92</v>
      </c>
      <c r="D10" s="19">
        <f>+ปี59!D10</f>
        <v>21848994.55</v>
      </c>
      <c r="E10" s="20">
        <f aca="true" t="shared" si="0" ref="E10:E24">SUM(D10-C10)</f>
        <v>-2385863.370000001</v>
      </c>
      <c r="F10" s="1">
        <v>20781899.79</v>
      </c>
      <c r="G10" s="19">
        <f>+ปี59!E10</f>
        <v>24802694.59</v>
      </c>
      <c r="H10" s="20">
        <f aca="true" t="shared" si="1" ref="H10:H24">SUM(G10-F10)</f>
        <v>4020794.8000000007</v>
      </c>
      <c r="I10" s="1">
        <v>11335879.42</v>
      </c>
      <c r="J10" s="21">
        <f>+ปี59!F10</f>
        <v>8529346.09</v>
      </c>
      <c r="K10" s="20">
        <f aca="true" t="shared" si="2" ref="K10:K24">SUM(I10-J10)</f>
        <v>2806533.33</v>
      </c>
      <c r="L10" s="1">
        <v>16720679.21</v>
      </c>
      <c r="M10" s="1">
        <v>18166484.06</v>
      </c>
      <c r="N10" s="1">
        <f>+ปี59!G10</f>
        <v>13065431.25</v>
      </c>
      <c r="O10" s="29">
        <f aca="true" t="shared" si="3" ref="O10:O24">SUM(N10-M10)</f>
        <v>-5101052.809999999</v>
      </c>
      <c r="P10" s="24">
        <v>9173950.51</v>
      </c>
      <c r="Q10" s="19">
        <f>+ปี59!H10</f>
        <v>9102633.52</v>
      </c>
      <c r="R10" s="30">
        <f aca="true" t="shared" si="4" ref="R10:R24">SUM(Q10-P10)</f>
        <v>-71316.99000000022</v>
      </c>
      <c r="S10" s="1">
        <v>2171283</v>
      </c>
      <c r="T10" s="31">
        <f>+ปี59!I10</f>
        <v>1607398</v>
      </c>
      <c r="U10" s="32">
        <f aca="true" t="shared" si="5" ref="U10:U24">SUM(T10-S10)</f>
        <v>-563885</v>
      </c>
      <c r="V10" s="1">
        <v>0</v>
      </c>
      <c r="W10" s="1">
        <v>0</v>
      </c>
      <c r="X10" s="1">
        <v>173416.46</v>
      </c>
      <c r="Y10" s="1">
        <f>+ปี59!K10</f>
        <v>594632.37</v>
      </c>
      <c r="Z10" s="20">
        <f aca="true" t="shared" si="6" ref="Z10:Z24">SUM(Y10-X10)</f>
        <v>421215.91000000003</v>
      </c>
      <c r="AA10" s="20"/>
      <c r="AB10" s="20">
        <v>0</v>
      </c>
      <c r="AC10" s="64">
        <f aca="true" t="shared" si="7" ref="AC10:AC24">SUM(AB10-AA10)</f>
        <v>0</v>
      </c>
      <c r="AD10" s="1">
        <v>698680</v>
      </c>
      <c r="AE10" s="1">
        <f>+ปี59!N10</f>
        <v>1140548</v>
      </c>
      <c r="AF10" s="20">
        <f aca="true" t="shared" si="8" ref="AF10:AF24">SUM(AE10-AD10)</f>
        <v>441868</v>
      </c>
      <c r="AG10" s="1">
        <v>4050111</v>
      </c>
      <c r="AH10" s="1">
        <f>+ปี59!O10</f>
        <v>2634024</v>
      </c>
      <c r="AI10" s="33">
        <f aca="true" t="shared" si="9" ref="AI10:AI24">SUM(AH10-AG10)</f>
        <v>-1416087</v>
      </c>
      <c r="AJ10" s="1">
        <v>1646765</v>
      </c>
      <c r="AK10" s="1">
        <f>+ปี59!P10</f>
        <v>1785015</v>
      </c>
      <c r="AL10" s="20">
        <f aca="true" t="shared" si="10" ref="AL10:AL24">SUM(AK10-AJ10)</f>
        <v>138250</v>
      </c>
      <c r="AM10" s="19"/>
      <c r="AN10" s="19"/>
      <c r="AO10" s="19"/>
      <c r="AP10" s="1">
        <v>4947479</v>
      </c>
      <c r="AQ10" s="1">
        <f>+ปี59!R10</f>
        <v>3439844.67</v>
      </c>
      <c r="AR10" s="32">
        <f aca="true" t="shared" si="11" ref="AR10:AR24">SUM(AQ10-AP10)</f>
        <v>-1507634.33</v>
      </c>
      <c r="AS10" s="1">
        <v>4071018.52</v>
      </c>
      <c r="AT10" s="1">
        <f>+ปี59!S10</f>
        <v>5256892.43</v>
      </c>
      <c r="AU10" s="32">
        <f aca="true" t="shared" si="12" ref="AU10:AU24">SUM(AT10-AS10)</f>
        <v>1185873.9099999997</v>
      </c>
      <c r="AV10" s="1">
        <v>631000</v>
      </c>
      <c r="AW10" s="1">
        <v>0</v>
      </c>
      <c r="AX10" s="32">
        <f aca="true" t="shared" si="13" ref="AX10:AX24">SUM(AW10-AV10)</f>
        <v>-631000</v>
      </c>
      <c r="AY10" s="1">
        <v>0</v>
      </c>
      <c r="AZ10" s="1">
        <v>0</v>
      </c>
      <c r="BA10" s="1"/>
      <c r="BB10" s="1">
        <v>100000</v>
      </c>
    </row>
    <row r="11" spans="1:54" ht="12.75">
      <c r="A11" s="2" t="s">
        <v>31</v>
      </c>
      <c r="B11" s="2" t="s">
        <v>32</v>
      </c>
      <c r="C11" s="1">
        <v>8558611.96</v>
      </c>
      <c r="D11" s="19">
        <f>+ปี59!D11</f>
        <v>11212588.71</v>
      </c>
      <c r="E11" s="20">
        <f t="shared" si="0"/>
        <v>2653976.75</v>
      </c>
      <c r="F11" s="1">
        <v>5258467.67</v>
      </c>
      <c r="G11" s="19">
        <f>+ปี59!E11</f>
        <v>4812090.49</v>
      </c>
      <c r="H11" s="20">
        <f t="shared" si="1"/>
        <v>-446377.1799999997</v>
      </c>
      <c r="I11" s="1">
        <v>6516648.22</v>
      </c>
      <c r="J11" s="21">
        <f>+ปี59!F11</f>
        <v>6725671.34</v>
      </c>
      <c r="K11" s="20">
        <f t="shared" si="2"/>
        <v>-209023.1200000001</v>
      </c>
      <c r="L11" s="1">
        <v>945131.95</v>
      </c>
      <c r="M11" s="1">
        <v>1424620.06</v>
      </c>
      <c r="N11" s="1">
        <f>+ปี59!G11</f>
        <v>961973.36</v>
      </c>
      <c r="O11" s="29">
        <f t="shared" si="3"/>
        <v>-462646.70000000007</v>
      </c>
      <c r="P11" s="24">
        <v>2267134.11</v>
      </c>
      <c r="Q11" s="19">
        <f>+ปี59!H11</f>
        <v>3974493.33</v>
      </c>
      <c r="R11" s="30">
        <f t="shared" si="4"/>
        <v>1707359.2200000002</v>
      </c>
      <c r="S11" s="1">
        <v>1061394</v>
      </c>
      <c r="T11" s="31">
        <f>+ปี59!I11</f>
        <v>736278</v>
      </c>
      <c r="U11" s="32">
        <f t="shared" si="5"/>
        <v>-325116</v>
      </c>
      <c r="V11" s="1">
        <v>0</v>
      </c>
      <c r="W11" s="1">
        <v>0</v>
      </c>
      <c r="X11" s="1">
        <v>359039.24</v>
      </c>
      <c r="Y11" s="1">
        <f>+ปี59!K11</f>
        <v>583232.61</v>
      </c>
      <c r="Z11" s="20">
        <f t="shared" si="6"/>
        <v>224193.37</v>
      </c>
      <c r="AA11" s="20"/>
      <c r="AB11" s="20">
        <v>0</v>
      </c>
      <c r="AC11" s="64">
        <f t="shared" si="7"/>
        <v>0</v>
      </c>
      <c r="AD11" s="1">
        <v>31000</v>
      </c>
      <c r="AE11" s="1">
        <f>+ปี59!N11</f>
        <v>36446</v>
      </c>
      <c r="AF11" s="29">
        <f>SUM(AE11-AD11)</f>
        <v>5446</v>
      </c>
      <c r="AG11" s="1">
        <v>20155.2</v>
      </c>
      <c r="AH11" s="1">
        <v>0</v>
      </c>
      <c r="AI11" s="33">
        <f t="shared" si="9"/>
        <v>-20155.2</v>
      </c>
      <c r="AJ11" s="1">
        <v>1189948</v>
      </c>
      <c r="AK11" s="1">
        <f>+ปี59!P11</f>
        <v>1187889</v>
      </c>
      <c r="AL11" s="29">
        <f t="shared" si="10"/>
        <v>-2059</v>
      </c>
      <c r="AM11" s="65"/>
      <c r="AN11" s="65"/>
      <c r="AO11" s="65"/>
      <c r="AP11" s="1">
        <v>2053193</v>
      </c>
      <c r="AQ11" s="1">
        <f>+ปี59!R11</f>
        <v>2922734.52</v>
      </c>
      <c r="AR11" s="1">
        <f t="shared" si="11"/>
        <v>869541.52</v>
      </c>
      <c r="AS11" s="1">
        <v>951819.02</v>
      </c>
      <c r="AT11" s="1">
        <f>+ปี59!S11</f>
        <v>898073.31</v>
      </c>
      <c r="AU11" s="32">
        <f t="shared" si="12"/>
        <v>-53745.70999999996</v>
      </c>
      <c r="AV11" s="1">
        <v>67330.91</v>
      </c>
      <c r="AW11" s="1">
        <f>+ปี59!T11</f>
        <v>371.38</v>
      </c>
      <c r="AX11" s="32">
        <f t="shared" si="13"/>
        <v>-66959.53</v>
      </c>
      <c r="AY11" s="1">
        <v>0</v>
      </c>
      <c r="AZ11" s="1">
        <v>0</v>
      </c>
      <c r="BA11" s="1"/>
      <c r="BB11" s="1">
        <v>100000</v>
      </c>
    </row>
    <row r="12" spans="1:54" ht="12.75">
      <c r="A12" s="2" t="s">
        <v>33</v>
      </c>
      <c r="B12" s="2" t="s">
        <v>34</v>
      </c>
      <c r="C12" s="1">
        <v>8931656.89</v>
      </c>
      <c r="D12" s="19">
        <f>+ปี59!D12</f>
        <v>10623220.81</v>
      </c>
      <c r="E12" s="20">
        <f t="shared" si="0"/>
        <v>1691563.92</v>
      </c>
      <c r="F12" s="1">
        <v>3805783.23</v>
      </c>
      <c r="G12" s="19">
        <f>+ปี59!E12</f>
        <v>4260366.3</v>
      </c>
      <c r="H12" s="20">
        <f t="shared" si="1"/>
        <v>454583.06999999983</v>
      </c>
      <c r="I12" s="1">
        <v>5368345.41</v>
      </c>
      <c r="J12" s="21">
        <f>+ปี59!F12</f>
        <v>4981395.48</v>
      </c>
      <c r="K12" s="20">
        <f t="shared" si="2"/>
        <v>386949.9299999997</v>
      </c>
      <c r="L12" s="1">
        <v>739504.85</v>
      </c>
      <c r="M12" s="1">
        <v>1398977.26</v>
      </c>
      <c r="N12" s="1">
        <f>+ปี59!G12</f>
        <v>841368.52</v>
      </c>
      <c r="O12" s="29">
        <f t="shared" si="3"/>
        <v>-557608.74</v>
      </c>
      <c r="P12" s="24">
        <v>1948373.18</v>
      </c>
      <c r="Q12" s="19">
        <f>+ปี59!H12</f>
        <v>2248098.39</v>
      </c>
      <c r="R12" s="30">
        <f t="shared" si="4"/>
        <v>299725.2100000002</v>
      </c>
      <c r="S12" s="1">
        <v>242640</v>
      </c>
      <c r="T12" s="31">
        <f>+ปี59!I12</f>
        <v>186842</v>
      </c>
      <c r="U12" s="32">
        <f t="shared" si="5"/>
        <v>-55798</v>
      </c>
      <c r="V12" s="1">
        <v>0</v>
      </c>
      <c r="W12" s="1">
        <v>0</v>
      </c>
      <c r="X12" s="1">
        <v>273526.68</v>
      </c>
      <c r="Y12" s="1">
        <f>+ปี59!K12</f>
        <v>335482.32</v>
      </c>
      <c r="Z12" s="20">
        <f t="shared" si="6"/>
        <v>61955.640000000014</v>
      </c>
      <c r="AA12" s="20"/>
      <c r="AB12" s="20">
        <v>0</v>
      </c>
      <c r="AC12" s="64">
        <f t="shared" si="7"/>
        <v>0</v>
      </c>
      <c r="AD12" s="1">
        <v>85147</v>
      </c>
      <c r="AE12" s="1">
        <v>0</v>
      </c>
      <c r="AF12" s="29">
        <f t="shared" si="8"/>
        <v>-85147</v>
      </c>
      <c r="AG12" s="1">
        <v>0</v>
      </c>
      <c r="AH12" s="1">
        <v>0</v>
      </c>
      <c r="AI12" s="18">
        <f t="shared" si="9"/>
        <v>0</v>
      </c>
      <c r="AJ12" s="1">
        <v>814856</v>
      </c>
      <c r="AK12" s="1">
        <f>+ปี59!P12</f>
        <v>951592</v>
      </c>
      <c r="AL12" s="20">
        <f t="shared" si="10"/>
        <v>136736</v>
      </c>
      <c r="AM12" s="19"/>
      <c r="AN12" s="19"/>
      <c r="AO12" s="19"/>
      <c r="AP12" s="1">
        <v>1614651</v>
      </c>
      <c r="AQ12" s="1">
        <f>+ปี59!R12</f>
        <v>2089024.7</v>
      </c>
      <c r="AR12" s="1">
        <f t="shared" si="11"/>
        <v>474373.69999999995</v>
      </c>
      <c r="AS12" s="1">
        <v>472427.34</v>
      </c>
      <c r="AT12" s="1">
        <f>+ปี59!S12</f>
        <v>447333.71</v>
      </c>
      <c r="AU12" s="32">
        <f t="shared" si="12"/>
        <v>-25093.630000000005</v>
      </c>
      <c r="AV12" s="1">
        <v>0</v>
      </c>
      <c r="AW12" s="1">
        <v>0</v>
      </c>
      <c r="AX12" s="1">
        <f t="shared" si="13"/>
        <v>0</v>
      </c>
      <c r="AY12" s="1">
        <v>0</v>
      </c>
      <c r="AZ12" s="1">
        <v>0</v>
      </c>
      <c r="BA12" s="1"/>
      <c r="BB12" s="1">
        <v>100000</v>
      </c>
    </row>
    <row r="13" spans="1:54" ht="12.75">
      <c r="A13" s="2" t="s">
        <v>35</v>
      </c>
      <c r="B13" s="2" t="s">
        <v>36</v>
      </c>
      <c r="C13" s="1">
        <v>8769238.54</v>
      </c>
      <c r="D13" s="19">
        <f>+ปี59!D13</f>
        <v>4113692.79</v>
      </c>
      <c r="E13" s="20">
        <f t="shared" si="0"/>
        <v>-4655545.749999999</v>
      </c>
      <c r="F13" s="1">
        <v>2524386.34</v>
      </c>
      <c r="G13" s="19">
        <f>+ปี59!E13</f>
        <v>2760721.72</v>
      </c>
      <c r="H13" s="20">
        <f t="shared" si="1"/>
        <v>236335.38000000035</v>
      </c>
      <c r="I13" s="1">
        <v>4418233.61</v>
      </c>
      <c r="J13" s="21">
        <f>+ปี59!F13</f>
        <v>6647609.74</v>
      </c>
      <c r="K13" s="20">
        <f t="shared" si="2"/>
        <v>-2229376.13</v>
      </c>
      <c r="L13" s="1">
        <v>595972.7</v>
      </c>
      <c r="M13" s="1">
        <v>783399.29</v>
      </c>
      <c r="N13" s="1">
        <f>+ปี59!G13</f>
        <v>546133.03</v>
      </c>
      <c r="O13" s="29">
        <f t="shared" si="3"/>
        <v>-237266.26</v>
      </c>
      <c r="P13" s="24">
        <v>1508918.59</v>
      </c>
      <c r="Q13" s="19">
        <f>+ปี59!H13</f>
        <v>1735441.32</v>
      </c>
      <c r="R13" s="30">
        <f t="shared" si="4"/>
        <v>226522.72999999998</v>
      </c>
      <c r="S13" s="1">
        <v>814669</v>
      </c>
      <c r="T13" s="31">
        <f>+ปี59!I13</f>
        <v>568220</v>
      </c>
      <c r="U13" s="32">
        <f t="shared" si="5"/>
        <v>-246449</v>
      </c>
      <c r="V13" s="1">
        <v>0</v>
      </c>
      <c r="W13" s="1">
        <v>0</v>
      </c>
      <c r="X13" s="1">
        <v>154010.23</v>
      </c>
      <c r="Y13" s="1">
        <f>+ปี59!K13</f>
        <v>750633.4</v>
      </c>
      <c r="Z13" s="20">
        <f t="shared" si="6"/>
        <v>596623.17</v>
      </c>
      <c r="AA13" s="20"/>
      <c r="AB13" s="20">
        <v>0</v>
      </c>
      <c r="AC13" s="64">
        <f t="shared" si="7"/>
        <v>0</v>
      </c>
      <c r="AD13" s="1">
        <v>101400</v>
      </c>
      <c r="AE13" s="1">
        <f>+ปี59!N13</f>
        <v>88518</v>
      </c>
      <c r="AF13" s="29">
        <f t="shared" si="8"/>
        <v>-12882</v>
      </c>
      <c r="AG13" s="1">
        <v>0</v>
      </c>
      <c r="AH13" s="1">
        <v>0</v>
      </c>
      <c r="AI13" s="18">
        <f t="shared" si="9"/>
        <v>0</v>
      </c>
      <c r="AJ13" s="1">
        <v>751801</v>
      </c>
      <c r="AK13" s="1">
        <f>+ปี59!P13</f>
        <v>793344</v>
      </c>
      <c r="AL13" s="20">
        <f t="shared" si="10"/>
        <v>41543</v>
      </c>
      <c r="AM13" s="19"/>
      <c r="AN13" s="19"/>
      <c r="AO13" s="19"/>
      <c r="AP13" s="1">
        <v>2125540</v>
      </c>
      <c r="AQ13" s="1">
        <f>+ปี59!R13</f>
        <v>3383438.27</v>
      </c>
      <c r="AR13" s="1">
        <f t="shared" si="11"/>
        <v>1257898.27</v>
      </c>
      <c r="AS13" s="1">
        <v>394043.37</v>
      </c>
      <c r="AT13" s="1">
        <f>+ปี59!S13</f>
        <v>316721.67</v>
      </c>
      <c r="AU13" s="32">
        <f t="shared" si="12"/>
        <v>-77321.70000000001</v>
      </c>
      <c r="AV13" s="1">
        <v>0</v>
      </c>
      <c r="AW13" s="1">
        <v>0</v>
      </c>
      <c r="AX13" s="1">
        <f t="shared" si="13"/>
        <v>0</v>
      </c>
      <c r="AY13" s="1">
        <v>0</v>
      </c>
      <c r="AZ13" s="1">
        <v>0</v>
      </c>
      <c r="BA13" s="1"/>
      <c r="BB13" s="1">
        <v>100000</v>
      </c>
    </row>
    <row r="14" spans="1:54" ht="12.75">
      <c r="A14" s="2" t="s">
        <v>37</v>
      </c>
      <c r="B14" s="2" t="s">
        <v>38</v>
      </c>
      <c r="C14" s="1">
        <v>7562455.33</v>
      </c>
      <c r="D14" s="19">
        <f>+ปี59!D14</f>
        <v>7125342.89</v>
      </c>
      <c r="E14" s="20">
        <f t="shared" si="0"/>
        <v>-437112.4400000004</v>
      </c>
      <c r="F14" s="1">
        <v>1633008.33</v>
      </c>
      <c r="G14" s="19">
        <f>+ปี59!E14</f>
        <v>2205320.21</v>
      </c>
      <c r="H14" s="20">
        <f t="shared" si="1"/>
        <v>572311.8799999999</v>
      </c>
      <c r="I14" s="1">
        <v>3600718.11</v>
      </c>
      <c r="J14" s="21">
        <f>+ปี59!F14</f>
        <v>5019608.05</v>
      </c>
      <c r="K14" s="20">
        <f t="shared" si="2"/>
        <v>-1418889.94</v>
      </c>
      <c r="L14" s="1">
        <v>671145.6</v>
      </c>
      <c r="M14" s="1">
        <v>994280.67</v>
      </c>
      <c r="N14" s="1">
        <f>+ปี59!G14</f>
        <v>471016.2</v>
      </c>
      <c r="O14" s="29">
        <f t="shared" si="3"/>
        <v>-523264.47000000003</v>
      </c>
      <c r="P14" s="24">
        <v>1328710.11</v>
      </c>
      <c r="Q14" s="19">
        <f>+ปี59!H14</f>
        <v>1476568.49</v>
      </c>
      <c r="R14" s="30">
        <f t="shared" si="4"/>
        <v>147858.3799999999</v>
      </c>
      <c r="S14" s="1">
        <v>415103</v>
      </c>
      <c r="T14" s="31">
        <f>+ปี59!I14</f>
        <v>290239</v>
      </c>
      <c r="U14" s="32">
        <f t="shared" si="5"/>
        <v>-124864</v>
      </c>
      <c r="V14" s="1">
        <v>0</v>
      </c>
      <c r="W14" s="1">
        <v>0</v>
      </c>
      <c r="X14" s="1">
        <v>134455.24</v>
      </c>
      <c r="Y14" s="1">
        <f>+ปี59!K14</f>
        <v>527019.33</v>
      </c>
      <c r="Z14" s="20">
        <f t="shared" si="6"/>
        <v>392564.08999999997</v>
      </c>
      <c r="AA14" s="20"/>
      <c r="AB14" s="20">
        <f>+ปี59!L14</f>
        <v>2000000</v>
      </c>
      <c r="AC14" s="64">
        <f t="shared" si="7"/>
        <v>2000000</v>
      </c>
      <c r="AD14" s="1">
        <v>4000</v>
      </c>
      <c r="AE14" s="1">
        <v>0</v>
      </c>
      <c r="AF14" s="29">
        <f t="shared" si="8"/>
        <v>-4000</v>
      </c>
      <c r="AG14" s="1">
        <v>0</v>
      </c>
      <c r="AH14" s="1">
        <v>0</v>
      </c>
      <c r="AI14" s="18">
        <f t="shared" si="9"/>
        <v>0</v>
      </c>
      <c r="AJ14" s="1">
        <v>827706</v>
      </c>
      <c r="AK14" s="1">
        <f>+ปี59!P14</f>
        <v>722854</v>
      </c>
      <c r="AL14" s="29">
        <f t="shared" si="10"/>
        <v>-104852</v>
      </c>
      <c r="AM14" s="65"/>
      <c r="AN14" s="65"/>
      <c r="AO14" s="65"/>
      <c r="AP14" s="1">
        <v>1579237</v>
      </c>
      <c r="AQ14" s="1">
        <f>+ปี59!R14</f>
        <v>3127057.46</v>
      </c>
      <c r="AR14" s="1">
        <f t="shared" si="11"/>
        <v>1547820.46</v>
      </c>
      <c r="AS14" s="1">
        <v>258672.57</v>
      </c>
      <c r="AT14" s="1">
        <f>+ปี59!S14</f>
        <v>397886.04</v>
      </c>
      <c r="AU14" s="32">
        <f t="shared" si="12"/>
        <v>139213.46999999997</v>
      </c>
      <c r="AV14" s="1">
        <v>0</v>
      </c>
      <c r="AW14" s="1">
        <v>0</v>
      </c>
      <c r="AX14" s="1">
        <f t="shared" si="13"/>
        <v>0</v>
      </c>
      <c r="AY14" s="1">
        <v>0</v>
      </c>
      <c r="AZ14" s="1">
        <v>0</v>
      </c>
      <c r="BA14" s="1"/>
      <c r="BB14" s="1">
        <v>100000</v>
      </c>
    </row>
    <row r="15" spans="1:54" ht="12.75">
      <c r="A15" s="2" t="s">
        <v>39</v>
      </c>
      <c r="B15" s="2" t="s">
        <v>40</v>
      </c>
      <c r="C15" s="1">
        <v>19606707.07</v>
      </c>
      <c r="D15" s="19">
        <f>+ปี59!D15</f>
        <v>25541003.83</v>
      </c>
      <c r="E15" s="20">
        <f t="shared" si="0"/>
        <v>5934296.759999998</v>
      </c>
      <c r="F15" s="1">
        <v>9052977.2</v>
      </c>
      <c r="G15" s="19">
        <f>+ปี59!E15</f>
        <v>8053979.38</v>
      </c>
      <c r="H15" s="20">
        <f t="shared" si="1"/>
        <v>-998997.8199999994</v>
      </c>
      <c r="I15" s="1">
        <v>13745840.26</v>
      </c>
      <c r="J15" s="21">
        <f>+ปี59!F15</f>
        <v>13762243.86</v>
      </c>
      <c r="K15" s="20">
        <f t="shared" si="2"/>
        <v>-16403.599999999627</v>
      </c>
      <c r="L15" s="1">
        <v>1991628.15</v>
      </c>
      <c r="M15" s="1">
        <v>2943092.94</v>
      </c>
      <c r="N15" s="1">
        <f>+ปี59!G15</f>
        <v>2039677.8</v>
      </c>
      <c r="O15" s="29">
        <f t="shared" si="3"/>
        <v>-903415.1399999999</v>
      </c>
      <c r="P15" s="24">
        <v>6049309.29</v>
      </c>
      <c r="Q15" s="19">
        <f>+ปี59!H15</f>
        <v>4368098.53</v>
      </c>
      <c r="R15" s="30">
        <f t="shared" si="4"/>
        <v>-1681210.7599999998</v>
      </c>
      <c r="S15" s="1">
        <v>656362</v>
      </c>
      <c r="T15" s="31">
        <f>+ปี59!I15</f>
        <v>437809</v>
      </c>
      <c r="U15" s="32">
        <f t="shared" si="5"/>
        <v>-218553</v>
      </c>
      <c r="V15" s="1">
        <v>0</v>
      </c>
      <c r="W15" s="1">
        <v>0</v>
      </c>
      <c r="X15" s="1">
        <v>178162.52</v>
      </c>
      <c r="Y15" s="1">
        <f>+ปี59!K15</f>
        <v>618600.95</v>
      </c>
      <c r="Z15" s="20">
        <f t="shared" si="6"/>
        <v>440438.42999999993</v>
      </c>
      <c r="AA15" s="20"/>
      <c r="AB15" s="20">
        <v>0</v>
      </c>
      <c r="AC15" s="64">
        <f t="shared" si="7"/>
        <v>0</v>
      </c>
      <c r="AD15" s="1">
        <v>81200</v>
      </c>
      <c r="AE15" s="1">
        <f>+ปี59!N15</f>
        <v>115886</v>
      </c>
      <c r="AF15" s="29">
        <f t="shared" si="8"/>
        <v>34686</v>
      </c>
      <c r="AG15" s="1">
        <v>0</v>
      </c>
      <c r="AH15" s="1">
        <v>0</v>
      </c>
      <c r="AI15" s="18">
        <f t="shared" si="9"/>
        <v>0</v>
      </c>
      <c r="AJ15" s="1">
        <v>1389187</v>
      </c>
      <c r="AK15" s="1">
        <f>+ปี59!P15</f>
        <v>1384252</v>
      </c>
      <c r="AL15" s="29">
        <f t="shared" si="10"/>
        <v>-4935</v>
      </c>
      <c r="AM15" s="65"/>
      <c r="AN15" s="65"/>
      <c r="AO15" s="65"/>
      <c r="AP15" s="1">
        <v>3362587</v>
      </c>
      <c r="AQ15" s="1">
        <f>+ปี59!R15</f>
        <v>2794038.14</v>
      </c>
      <c r="AR15" s="32">
        <f t="shared" si="11"/>
        <v>-568548.8599999999</v>
      </c>
      <c r="AS15" s="1">
        <v>421161.7</v>
      </c>
      <c r="AT15" s="1">
        <f>+ปี59!S15</f>
        <v>429254.72</v>
      </c>
      <c r="AU15" s="32">
        <f t="shared" si="12"/>
        <v>8093.01999999996</v>
      </c>
      <c r="AV15" s="1">
        <v>0</v>
      </c>
      <c r="AW15" s="1">
        <f>+ปี59!T15</f>
        <v>742.75</v>
      </c>
      <c r="AX15" s="1">
        <f t="shared" si="13"/>
        <v>742.75</v>
      </c>
      <c r="AY15" s="1">
        <v>0</v>
      </c>
      <c r="AZ15" s="1">
        <v>0</v>
      </c>
      <c r="BA15" s="1"/>
      <c r="BB15" s="1">
        <v>100000</v>
      </c>
    </row>
    <row r="16" spans="1:54" ht="12.75">
      <c r="A16" s="2" t="s">
        <v>41</v>
      </c>
      <c r="B16" s="2" t="s">
        <v>42</v>
      </c>
      <c r="C16" s="1">
        <v>10891779.74</v>
      </c>
      <c r="D16" s="19">
        <f>+ปี59!D16</f>
        <v>12801112.08</v>
      </c>
      <c r="E16" s="20">
        <f t="shared" si="0"/>
        <v>1909332.3399999999</v>
      </c>
      <c r="F16" s="1">
        <v>1479819.95</v>
      </c>
      <c r="G16" s="19">
        <f>+ปี59!E16</f>
        <v>4848717.1</v>
      </c>
      <c r="H16" s="20">
        <f t="shared" si="1"/>
        <v>3368897.1499999994</v>
      </c>
      <c r="I16" s="1">
        <v>4354190.63</v>
      </c>
      <c r="J16" s="21">
        <f>+ปี59!F16</f>
        <v>6847342.06</v>
      </c>
      <c r="K16" s="20">
        <f t="shared" si="2"/>
        <v>-2493151.4299999997</v>
      </c>
      <c r="L16" s="1">
        <v>196884.72</v>
      </c>
      <c r="M16" s="1">
        <v>1232160.59</v>
      </c>
      <c r="N16" s="1">
        <f>+ปี59!G16</f>
        <v>664425.75</v>
      </c>
      <c r="O16" s="29">
        <f t="shared" si="3"/>
        <v>-567734.8400000001</v>
      </c>
      <c r="P16" s="24">
        <v>1733745.95</v>
      </c>
      <c r="Q16" s="19">
        <f>+ปี59!H16</f>
        <v>1923884.95</v>
      </c>
      <c r="R16" s="30">
        <f t="shared" si="4"/>
        <v>190139</v>
      </c>
      <c r="S16" s="1">
        <v>398334</v>
      </c>
      <c r="T16" s="31">
        <f>+ปี59!I16</f>
        <v>288087</v>
      </c>
      <c r="U16" s="32">
        <f t="shared" si="5"/>
        <v>-110247</v>
      </c>
      <c r="V16" s="1">
        <v>0</v>
      </c>
      <c r="W16" s="1">
        <v>0</v>
      </c>
      <c r="X16" s="1">
        <v>188347.86</v>
      </c>
      <c r="Y16" s="1">
        <f>+ปี59!K16</f>
        <v>588545.31</v>
      </c>
      <c r="Z16" s="20">
        <f t="shared" si="6"/>
        <v>400197.45000000007</v>
      </c>
      <c r="AA16" s="20"/>
      <c r="AB16" s="20">
        <f>+ปี59!L16</f>
        <v>3000000</v>
      </c>
      <c r="AC16" s="64">
        <f t="shared" si="7"/>
        <v>3000000</v>
      </c>
      <c r="AD16" s="1">
        <v>17600</v>
      </c>
      <c r="AE16" s="1">
        <f>+ปี59!N16</f>
        <v>21042</v>
      </c>
      <c r="AF16" s="29">
        <f>SUM(AE16-AD16)</f>
        <v>3442</v>
      </c>
      <c r="AG16" s="1">
        <v>0</v>
      </c>
      <c r="AH16" s="1">
        <v>0</v>
      </c>
      <c r="AI16" s="18">
        <f t="shared" si="9"/>
        <v>0</v>
      </c>
      <c r="AJ16" s="1">
        <v>1003923</v>
      </c>
      <c r="AK16" s="1">
        <f>+ปี59!P16</f>
        <v>1046787</v>
      </c>
      <c r="AL16" s="20">
        <f t="shared" si="10"/>
        <v>42864</v>
      </c>
      <c r="AM16" s="19"/>
      <c r="AN16" s="19"/>
      <c r="AO16" s="19"/>
      <c r="AP16" s="1">
        <v>1976463</v>
      </c>
      <c r="AQ16" s="1">
        <f>+ปี59!R16</f>
        <v>2977013.17</v>
      </c>
      <c r="AR16" s="1">
        <f t="shared" si="11"/>
        <v>1000550.1699999999</v>
      </c>
      <c r="AS16" s="1">
        <v>431628.74</v>
      </c>
      <c r="AT16" s="1">
        <f>+ปี59!S16</f>
        <v>377458.46</v>
      </c>
      <c r="AU16" s="32">
        <f t="shared" si="12"/>
        <v>-54170.27999999997</v>
      </c>
      <c r="AV16" s="1">
        <v>0</v>
      </c>
      <c r="AW16" s="1">
        <v>0</v>
      </c>
      <c r="AX16" s="1">
        <f t="shared" si="13"/>
        <v>0</v>
      </c>
      <c r="AY16" s="1">
        <v>0</v>
      </c>
      <c r="AZ16" s="1">
        <v>0</v>
      </c>
      <c r="BA16" s="1"/>
      <c r="BB16" s="1">
        <v>100000</v>
      </c>
    </row>
    <row r="17" spans="1:54" ht="12.75">
      <c r="A17" s="2" t="s">
        <v>43</v>
      </c>
      <c r="B17" s="2" t="s">
        <v>44</v>
      </c>
      <c r="C17" s="1">
        <v>9904780.05</v>
      </c>
      <c r="D17" s="19">
        <f>+ปี59!D17</f>
        <v>13416349.72</v>
      </c>
      <c r="E17" s="20">
        <f t="shared" si="0"/>
        <v>3511569.67</v>
      </c>
      <c r="F17" s="1">
        <v>5168759.77</v>
      </c>
      <c r="G17" s="19">
        <f>+ปี59!E17</f>
        <v>4409612.64</v>
      </c>
      <c r="H17" s="20">
        <f t="shared" si="1"/>
        <v>-759147.1299999999</v>
      </c>
      <c r="I17" s="1">
        <v>6109853.98</v>
      </c>
      <c r="J17" s="21">
        <f>+ปี59!F17</f>
        <v>6683451.89</v>
      </c>
      <c r="K17" s="20">
        <f t="shared" si="2"/>
        <v>-573597.9099999992</v>
      </c>
      <c r="L17" s="1">
        <v>587844.84</v>
      </c>
      <c r="M17" s="1">
        <v>1050802.95</v>
      </c>
      <c r="N17" s="1">
        <f>+ปี59!G17</f>
        <v>777866.71</v>
      </c>
      <c r="O17" s="29">
        <f t="shared" si="3"/>
        <v>-272936.24</v>
      </c>
      <c r="P17" s="24">
        <v>2642385.02</v>
      </c>
      <c r="Q17" s="19">
        <f>+ปี59!H17</f>
        <v>2306477.32</v>
      </c>
      <c r="R17" s="30">
        <f t="shared" si="4"/>
        <v>-335907.7000000002</v>
      </c>
      <c r="S17" s="1">
        <v>65610</v>
      </c>
      <c r="T17" s="31">
        <v>0</v>
      </c>
      <c r="U17" s="32">
        <f t="shared" si="5"/>
        <v>-65610</v>
      </c>
      <c r="V17" s="1">
        <v>0</v>
      </c>
      <c r="W17" s="1">
        <v>0</v>
      </c>
      <c r="X17" s="1">
        <v>171480.07</v>
      </c>
      <c r="Y17" s="1">
        <f>+ปี59!K17</f>
        <v>537036.56</v>
      </c>
      <c r="Z17" s="20">
        <f t="shared" si="6"/>
        <v>365556.49000000005</v>
      </c>
      <c r="AA17" s="20"/>
      <c r="AB17" s="20">
        <v>0</v>
      </c>
      <c r="AC17" s="64">
        <f t="shared" si="7"/>
        <v>0</v>
      </c>
      <c r="AD17" s="1">
        <v>41000</v>
      </c>
      <c r="AE17" s="1">
        <f>+ปี59!N17</f>
        <v>91876</v>
      </c>
      <c r="AF17" s="29">
        <f t="shared" si="8"/>
        <v>50876</v>
      </c>
      <c r="AG17" s="1">
        <v>0</v>
      </c>
      <c r="AH17" s="1">
        <v>0</v>
      </c>
      <c r="AI17" s="18">
        <f t="shared" si="9"/>
        <v>0</v>
      </c>
      <c r="AJ17" s="1">
        <v>1390315</v>
      </c>
      <c r="AK17" s="1">
        <f>+ปี59!P17</f>
        <v>1322140</v>
      </c>
      <c r="AL17" s="29">
        <f t="shared" si="10"/>
        <v>-68175</v>
      </c>
      <c r="AM17" s="65"/>
      <c r="AN17" s="65"/>
      <c r="AO17" s="65"/>
      <c r="AP17" s="1">
        <v>1592417</v>
      </c>
      <c r="AQ17" s="1">
        <f>+ปี59!R17</f>
        <v>3745774.01</v>
      </c>
      <c r="AR17" s="1">
        <f t="shared" si="11"/>
        <v>2153357.01</v>
      </c>
      <c r="AS17" s="1">
        <v>666677.83</v>
      </c>
      <c r="AT17" s="1">
        <f>+ปี59!S17</f>
        <v>639984.29</v>
      </c>
      <c r="AU17" s="32">
        <f t="shared" si="12"/>
        <v>-26693.53999999992</v>
      </c>
      <c r="AV17" s="1">
        <v>0</v>
      </c>
      <c r="AW17" s="1">
        <v>0</v>
      </c>
      <c r="AX17" s="1">
        <f t="shared" si="13"/>
        <v>0</v>
      </c>
      <c r="AY17" s="1">
        <v>0</v>
      </c>
      <c r="AZ17" s="1">
        <v>0</v>
      </c>
      <c r="BA17" s="1"/>
      <c r="BB17" s="1">
        <v>100000</v>
      </c>
    </row>
    <row r="18" spans="1:54" ht="12.75">
      <c r="A18" s="2" t="s">
        <v>45</v>
      </c>
      <c r="B18" s="2" t="s">
        <v>46</v>
      </c>
      <c r="C18" s="1">
        <v>8429672.7</v>
      </c>
      <c r="D18" s="19">
        <f>+ปี59!D18</f>
        <v>7338556.1</v>
      </c>
      <c r="E18" s="20">
        <f t="shared" si="0"/>
        <v>-1091116.5999999996</v>
      </c>
      <c r="F18" s="1">
        <v>4281548.08</v>
      </c>
      <c r="G18" s="19">
        <f>+ปี59!E18</f>
        <v>4676984.07</v>
      </c>
      <c r="H18" s="20">
        <f t="shared" si="1"/>
        <v>395435.9900000002</v>
      </c>
      <c r="I18" s="1">
        <v>4870732.3</v>
      </c>
      <c r="J18" s="21">
        <f>+ปี59!F18</f>
        <v>5514356.31</v>
      </c>
      <c r="K18" s="20">
        <f t="shared" si="2"/>
        <v>-643624.0099999998</v>
      </c>
      <c r="L18" s="1">
        <v>989028.88</v>
      </c>
      <c r="M18" s="1">
        <v>1627218.48</v>
      </c>
      <c r="N18" s="1">
        <f>+ปี59!G18</f>
        <v>1346308.02</v>
      </c>
      <c r="O18" s="29">
        <f t="shared" si="3"/>
        <v>-280910.45999999996</v>
      </c>
      <c r="P18" s="24">
        <v>1835526.59</v>
      </c>
      <c r="Q18" s="19">
        <f>+ปี59!H18</f>
        <v>2027904.89</v>
      </c>
      <c r="R18" s="30">
        <f t="shared" si="4"/>
        <v>192378.2999999998</v>
      </c>
      <c r="S18" s="1">
        <v>798802</v>
      </c>
      <c r="T18" s="31">
        <f>+ปี59!I18</f>
        <v>544597</v>
      </c>
      <c r="U18" s="32">
        <f t="shared" si="5"/>
        <v>-254205</v>
      </c>
      <c r="V18" s="1">
        <v>0</v>
      </c>
      <c r="W18" s="1">
        <v>0</v>
      </c>
      <c r="X18" s="1">
        <v>171407.83</v>
      </c>
      <c r="Y18" s="1">
        <f>+ปี59!K18</f>
        <v>421493.33</v>
      </c>
      <c r="Z18" s="20">
        <f t="shared" si="6"/>
        <v>250085.50000000003</v>
      </c>
      <c r="AA18" s="20"/>
      <c r="AB18" s="20">
        <v>0</v>
      </c>
      <c r="AC18" s="64">
        <f t="shared" si="7"/>
        <v>0</v>
      </c>
      <c r="AD18" s="1">
        <v>26000</v>
      </c>
      <c r="AE18" s="1">
        <v>0</v>
      </c>
      <c r="AF18" s="29">
        <f t="shared" si="8"/>
        <v>-26000</v>
      </c>
      <c r="AG18" s="1">
        <v>0</v>
      </c>
      <c r="AH18" s="1">
        <v>0</v>
      </c>
      <c r="AI18" s="18">
        <f t="shared" si="9"/>
        <v>0</v>
      </c>
      <c r="AJ18" s="1">
        <v>910875</v>
      </c>
      <c r="AK18" s="1">
        <f>+ปี59!P18</f>
        <v>876215</v>
      </c>
      <c r="AL18" s="29">
        <f t="shared" si="10"/>
        <v>-34660</v>
      </c>
      <c r="AM18" s="65"/>
      <c r="AN18" s="65"/>
      <c r="AO18" s="65"/>
      <c r="AP18" s="1">
        <v>1665617</v>
      </c>
      <c r="AQ18" s="1">
        <f>+ปี59!R18</f>
        <v>3461107.55</v>
      </c>
      <c r="AR18" s="1">
        <f t="shared" si="11"/>
        <v>1795490.5499999998</v>
      </c>
      <c r="AS18" s="1">
        <v>642389.79</v>
      </c>
      <c r="AT18" s="1">
        <f>+ปี59!S18</f>
        <v>670214.02</v>
      </c>
      <c r="AU18" s="32">
        <f t="shared" si="12"/>
        <v>27824.22999999998</v>
      </c>
      <c r="AV18" s="1">
        <v>0</v>
      </c>
      <c r="AW18" s="1">
        <v>0</v>
      </c>
      <c r="AX18" s="1">
        <f t="shared" si="13"/>
        <v>0</v>
      </c>
      <c r="AY18" s="1">
        <v>0</v>
      </c>
      <c r="AZ18" s="1">
        <v>0</v>
      </c>
      <c r="BA18" s="1"/>
      <c r="BB18" s="1">
        <v>100000</v>
      </c>
    </row>
    <row r="19" spans="1:54" ht="12.75">
      <c r="A19" s="2" t="s">
        <v>47</v>
      </c>
      <c r="B19" s="2" t="s">
        <v>48</v>
      </c>
      <c r="C19" s="1">
        <v>10130322.89</v>
      </c>
      <c r="D19" s="19">
        <f>+ปี59!D19</f>
        <v>10471961.9</v>
      </c>
      <c r="E19" s="20">
        <f t="shared" si="0"/>
        <v>341639.0099999998</v>
      </c>
      <c r="F19" s="1">
        <v>3230697.34</v>
      </c>
      <c r="G19" s="19">
        <f>+ปี59!E19</f>
        <v>3798346.35</v>
      </c>
      <c r="H19" s="20">
        <f t="shared" si="1"/>
        <v>567649.0100000002</v>
      </c>
      <c r="I19" s="1">
        <v>4560561.14</v>
      </c>
      <c r="J19" s="21">
        <f>+ปี59!F19</f>
        <v>6129594.96</v>
      </c>
      <c r="K19" s="20">
        <f t="shared" si="2"/>
        <v>-1569033.8200000003</v>
      </c>
      <c r="L19" s="1">
        <v>1584004.6</v>
      </c>
      <c r="M19" s="1">
        <v>1977970.74</v>
      </c>
      <c r="N19" s="1">
        <f>+ปี59!G19</f>
        <v>1119227.94</v>
      </c>
      <c r="O19" s="29">
        <f t="shared" si="3"/>
        <v>-858742.8</v>
      </c>
      <c r="P19" s="24">
        <v>1747211.59</v>
      </c>
      <c r="Q19" s="19">
        <f>+ปี59!H19</f>
        <v>1988074.37</v>
      </c>
      <c r="R19" s="30">
        <f t="shared" si="4"/>
        <v>240862.78000000003</v>
      </c>
      <c r="S19" s="1">
        <v>206372</v>
      </c>
      <c r="T19" s="31">
        <f>+ปี59!I19</f>
        <v>162117</v>
      </c>
      <c r="U19" s="32">
        <f t="shared" si="5"/>
        <v>-44255</v>
      </c>
      <c r="V19" s="1">
        <v>0</v>
      </c>
      <c r="W19" s="1">
        <v>0</v>
      </c>
      <c r="X19" s="1">
        <v>432131</v>
      </c>
      <c r="Y19" s="1">
        <f>+ปี59!K19</f>
        <v>518834.02</v>
      </c>
      <c r="Z19" s="20">
        <f t="shared" si="6"/>
        <v>86703.02000000002</v>
      </c>
      <c r="AA19" s="20"/>
      <c r="AB19" s="20">
        <f>+ปี59!L19</f>
        <v>3000000</v>
      </c>
      <c r="AC19" s="64">
        <f t="shared" si="7"/>
        <v>3000000</v>
      </c>
      <c r="AD19" s="1">
        <v>79000</v>
      </c>
      <c r="AE19" s="1">
        <v>0</v>
      </c>
      <c r="AF19" s="29">
        <f t="shared" si="8"/>
        <v>-79000</v>
      </c>
      <c r="AG19" s="1">
        <v>0</v>
      </c>
      <c r="AH19" s="1">
        <v>0</v>
      </c>
      <c r="AI19" s="18">
        <f t="shared" si="9"/>
        <v>0</v>
      </c>
      <c r="AJ19" s="1">
        <v>845907</v>
      </c>
      <c r="AK19" s="1">
        <f>+ปี59!P19</f>
        <v>880812</v>
      </c>
      <c r="AL19" s="20">
        <f t="shared" si="10"/>
        <v>34905</v>
      </c>
      <c r="AM19" s="19"/>
      <c r="AN19" s="19"/>
      <c r="AO19" s="19"/>
      <c r="AP19" s="1">
        <v>1724296</v>
      </c>
      <c r="AQ19" s="1">
        <f>+ปี59!R19</f>
        <v>3525017.84</v>
      </c>
      <c r="AR19" s="1">
        <f t="shared" si="11"/>
        <v>1800721.8399999999</v>
      </c>
      <c r="AS19" s="1">
        <v>244729.17</v>
      </c>
      <c r="AT19" s="1">
        <f>+ปี59!S19</f>
        <v>527633.46</v>
      </c>
      <c r="AU19" s="32">
        <f t="shared" si="12"/>
        <v>282904.2899999999</v>
      </c>
      <c r="AV19" s="1">
        <v>0</v>
      </c>
      <c r="AW19" s="1">
        <v>0</v>
      </c>
      <c r="AX19" s="1">
        <f t="shared" si="13"/>
        <v>0</v>
      </c>
      <c r="AY19" s="1">
        <v>0</v>
      </c>
      <c r="AZ19" s="1">
        <v>0</v>
      </c>
      <c r="BA19" s="1"/>
      <c r="BB19" s="1">
        <v>100000</v>
      </c>
    </row>
    <row r="20" spans="1:54" ht="12.75">
      <c r="A20" s="2" t="s">
        <v>49</v>
      </c>
      <c r="B20" s="2" t="s">
        <v>50</v>
      </c>
      <c r="C20" s="1">
        <v>21496221.96</v>
      </c>
      <c r="D20" s="19">
        <f>+ปี59!D20</f>
        <v>23138455.45</v>
      </c>
      <c r="E20" s="20">
        <f t="shared" si="0"/>
        <v>1642233.4899999984</v>
      </c>
      <c r="F20" s="1">
        <v>8403289.35</v>
      </c>
      <c r="G20" s="19">
        <f>+ปี59!E20</f>
        <v>7280927.29</v>
      </c>
      <c r="H20" s="20">
        <f t="shared" si="1"/>
        <v>-1122362.0599999996</v>
      </c>
      <c r="I20" s="1">
        <v>11564033.62</v>
      </c>
      <c r="J20" s="21">
        <f>+ปี59!F20</f>
        <v>10813319.22</v>
      </c>
      <c r="K20" s="20">
        <f t="shared" si="2"/>
        <v>750714.3999999985</v>
      </c>
      <c r="L20" s="1">
        <v>1524544</v>
      </c>
      <c r="M20" s="1">
        <v>1966952.18</v>
      </c>
      <c r="N20" s="1">
        <f>+ปี59!G20</f>
        <v>1351422.98</v>
      </c>
      <c r="O20" s="29">
        <f t="shared" si="3"/>
        <v>-615529.2</v>
      </c>
      <c r="P20" s="24">
        <v>3938881.98</v>
      </c>
      <c r="Q20" s="19">
        <f>+ปี59!H20</f>
        <v>4391865.92</v>
      </c>
      <c r="R20" s="30">
        <f t="shared" si="4"/>
        <v>452983.93999999994</v>
      </c>
      <c r="S20" s="1">
        <v>86906</v>
      </c>
      <c r="T20" s="31">
        <f>+ปี59!I20</f>
        <v>43986</v>
      </c>
      <c r="U20" s="32">
        <f t="shared" si="5"/>
        <v>-42920</v>
      </c>
      <c r="V20" s="1">
        <v>0</v>
      </c>
      <c r="W20" s="1">
        <v>0</v>
      </c>
      <c r="X20" s="1">
        <v>424720.52</v>
      </c>
      <c r="Y20" s="1">
        <f>+ปี59!K20</f>
        <v>686431.08</v>
      </c>
      <c r="Z20" s="20">
        <f t="shared" si="6"/>
        <v>261710.55999999994</v>
      </c>
      <c r="AA20" s="20"/>
      <c r="AB20" s="20">
        <v>0</v>
      </c>
      <c r="AC20" s="64">
        <f t="shared" si="7"/>
        <v>0</v>
      </c>
      <c r="AD20" s="1">
        <v>48400</v>
      </c>
      <c r="AE20" s="1">
        <v>0</v>
      </c>
      <c r="AF20" s="29">
        <f t="shared" si="8"/>
        <v>-48400</v>
      </c>
      <c r="AG20" s="1">
        <v>0</v>
      </c>
      <c r="AH20" s="1">
        <v>0</v>
      </c>
      <c r="AI20" s="18">
        <f t="shared" si="9"/>
        <v>0</v>
      </c>
      <c r="AJ20" s="1">
        <v>1127312</v>
      </c>
      <c r="AK20" s="1">
        <f>+ปี59!P20</f>
        <v>1080386</v>
      </c>
      <c r="AL20" s="29">
        <f t="shared" si="10"/>
        <v>-46926</v>
      </c>
      <c r="AM20" s="65"/>
      <c r="AN20" s="65"/>
      <c r="AO20" s="65"/>
      <c r="AP20" s="1">
        <v>2478963</v>
      </c>
      <c r="AQ20" s="1">
        <f>+ปี59!R20</f>
        <v>2330915.28</v>
      </c>
      <c r="AR20" s="32">
        <f t="shared" si="11"/>
        <v>-148047.7200000002</v>
      </c>
      <c r="AS20" s="1">
        <v>275842.61</v>
      </c>
      <c r="AT20" s="1">
        <f>+ปี59!S20</f>
        <v>216566.32</v>
      </c>
      <c r="AU20" s="32">
        <f t="shared" si="12"/>
        <v>-59276.28999999998</v>
      </c>
      <c r="AV20" s="1">
        <v>1140</v>
      </c>
      <c r="AW20" s="1">
        <v>0</v>
      </c>
      <c r="AX20" s="32">
        <f t="shared" si="13"/>
        <v>-1140</v>
      </c>
      <c r="AY20" s="1">
        <v>0</v>
      </c>
      <c r="AZ20" s="1">
        <v>0</v>
      </c>
      <c r="BA20" s="1"/>
      <c r="BB20" s="1">
        <v>100000</v>
      </c>
    </row>
    <row r="21" spans="1:54" ht="12.75">
      <c r="A21" s="2" t="s">
        <v>51</v>
      </c>
      <c r="B21" s="2" t="s">
        <v>52</v>
      </c>
      <c r="C21" s="1">
        <v>7691531.23</v>
      </c>
      <c r="D21" s="19">
        <f>+ปี59!D21</f>
        <v>3161489.3</v>
      </c>
      <c r="E21" s="20">
        <f t="shared" si="0"/>
        <v>-4530041.930000001</v>
      </c>
      <c r="F21" s="1">
        <v>-25440.72</v>
      </c>
      <c r="G21" s="19">
        <f>+ปี59!E21</f>
        <v>1012864.37</v>
      </c>
      <c r="H21" s="20">
        <f t="shared" si="1"/>
        <v>1038305.09</v>
      </c>
      <c r="I21" s="1">
        <v>1796493.25</v>
      </c>
      <c r="J21" s="21">
        <f>+ปี59!F21</f>
        <v>2976378.14</v>
      </c>
      <c r="K21" s="20">
        <f t="shared" si="2"/>
        <v>-1179884.8900000001</v>
      </c>
      <c r="L21" s="1">
        <v>74941.2</v>
      </c>
      <c r="M21" s="1">
        <v>243840.71</v>
      </c>
      <c r="N21" s="1">
        <f>+ปี59!G21</f>
        <v>44105.28</v>
      </c>
      <c r="O21" s="29">
        <f t="shared" si="3"/>
        <v>-199735.43</v>
      </c>
      <c r="P21" s="24">
        <v>794153.26</v>
      </c>
      <c r="Q21" s="19">
        <f>+ปี59!H21</f>
        <v>924014.8</v>
      </c>
      <c r="R21" s="30">
        <f t="shared" si="4"/>
        <v>129861.54000000004</v>
      </c>
      <c r="S21" s="1">
        <v>105000</v>
      </c>
      <c r="T21" s="31">
        <f>+ปี59!I21</f>
        <v>163712</v>
      </c>
      <c r="U21" s="32">
        <f t="shared" si="5"/>
        <v>58712</v>
      </c>
      <c r="V21" s="1">
        <v>0</v>
      </c>
      <c r="W21" s="1">
        <v>0</v>
      </c>
      <c r="X21" s="1">
        <v>163139.25</v>
      </c>
      <c r="Y21" s="1">
        <f>+ปี59!K21</f>
        <v>294176.66</v>
      </c>
      <c r="Z21" s="20">
        <f t="shared" si="6"/>
        <v>131037.40999999997</v>
      </c>
      <c r="AA21" s="20"/>
      <c r="AB21" s="20">
        <v>0</v>
      </c>
      <c r="AC21" s="64">
        <f t="shared" si="7"/>
        <v>0</v>
      </c>
      <c r="AD21" s="1">
        <v>10000</v>
      </c>
      <c r="AE21" s="1">
        <f>+ปี59!N21</f>
        <v>20817</v>
      </c>
      <c r="AF21" s="29">
        <f t="shared" si="8"/>
        <v>10817</v>
      </c>
      <c r="AG21" s="1">
        <v>0</v>
      </c>
      <c r="AH21" s="1">
        <v>0</v>
      </c>
      <c r="AI21" s="18">
        <f t="shared" si="9"/>
        <v>0</v>
      </c>
      <c r="AJ21" s="1">
        <v>430074</v>
      </c>
      <c r="AK21" s="1">
        <f>+ปี59!P21</f>
        <v>455876</v>
      </c>
      <c r="AL21" s="20">
        <f t="shared" si="10"/>
        <v>25802</v>
      </c>
      <c r="AM21" s="19"/>
      <c r="AN21" s="19"/>
      <c r="AO21" s="19"/>
      <c r="AP21" s="1">
        <v>954057</v>
      </c>
      <c r="AQ21" s="1">
        <f>+ปี59!R21</f>
        <v>1239259.67</v>
      </c>
      <c r="AR21" s="1">
        <f t="shared" si="11"/>
        <v>285202.6699999999</v>
      </c>
      <c r="AS21" s="1">
        <v>135396.51</v>
      </c>
      <c r="AT21" s="1">
        <f>+ปี59!S21</f>
        <v>158053.18</v>
      </c>
      <c r="AU21" s="32">
        <f t="shared" si="12"/>
        <v>22656.669999999984</v>
      </c>
      <c r="AV21" s="1">
        <v>0</v>
      </c>
      <c r="AW21" s="1">
        <v>0</v>
      </c>
      <c r="AX21" s="1">
        <f t="shared" si="13"/>
        <v>0</v>
      </c>
      <c r="AY21" s="1">
        <v>0</v>
      </c>
      <c r="AZ21" s="1">
        <v>0</v>
      </c>
      <c r="BA21" s="1"/>
      <c r="BB21" s="1">
        <v>100000</v>
      </c>
    </row>
    <row r="22" spans="1:54" ht="12.75">
      <c r="A22" s="2" t="s">
        <v>53</v>
      </c>
      <c r="B22" s="2" t="s">
        <v>54</v>
      </c>
      <c r="C22" s="1">
        <v>11762305.4</v>
      </c>
      <c r="D22" s="19">
        <f>+ปี59!D22</f>
        <v>12305943.74</v>
      </c>
      <c r="E22" s="20">
        <f t="shared" si="0"/>
        <v>543638.3399999999</v>
      </c>
      <c r="F22" s="1">
        <v>3159763.56</v>
      </c>
      <c r="G22" s="19">
        <f>+ปี59!E22</f>
        <v>4035787.41</v>
      </c>
      <c r="H22" s="20">
        <f t="shared" si="1"/>
        <v>876023.8500000001</v>
      </c>
      <c r="I22" s="1">
        <v>6381966.45</v>
      </c>
      <c r="J22" s="21">
        <f>+ปี59!F22</f>
        <v>7494694.43</v>
      </c>
      <c r="K22" s="20">
        <f t="shared" si="2"/>
        <v>-1112727.9799999995</v>
      </c>
      <c r="L22" s="1">
        <v>1162932</v>
      </c>
      <c r="M22" s="1">
        <v>2050198.19</v>
      </c>
      <c r="N22" s="1">
        <f>+ปี59!G22</f>
        <v>863103.11</v>
      </c>
      <c r="O22" s="29">
        <f t="shared" si="3"/>
        <v>-1187095.08</v>
      </c>
      <c r="P22" s="24">
        <v>2173254.05</v>
      </c>
      <c r="Q22" s="19">
        <f>+ปี59!H22</f>
        <v>2447942.89</v>
      </c>
      <c r="R22" s="30">
        <f t="shared" si="4"/>
        <v>274688.8400000003</v>
      </c>
      <c r="S22" s="1">
        <v>756640</v>
      </c>
      <c r="T22" s="31">
        <f>+ปี59!I22</f>
        <v>505484</v>
      </c>
      <c r="U22" s="32">
        <f t="shared" si="5"/>
        <v>-251156</v>
      </c>
      <c r="V22" s="1">
        <v>0</v>
      </c>
      <c r="W22" s="1">
        <v>0</v>
      </c>
      <c r="X22" s="1">
        <v>715313.6</v>
      </c>
      <c r="Y22" s="1">
        <f>+ปี59!K22</f>
        <v>753395.52</v>
      </c>
      <c r="Z22" s="20">
        <f t="shared" si="6"/>
        <v>38081.92000000004</v>
      </c>
      <c r="AA22" s="20"/>
      <c r="AB22" s="20">
        <v>0</v>
      </c>
      <c r="AC22" s="64">
        <f t="shared" si="7"/>
        <v>0</v>
      </c>
      <c r="AD22" s="1">
        <v>54000</v>
      </c>
      <c r="AE22" s="1">
        <v>0</v>
      </c>
      <c r="AF22" s="29">
        <f>SUM(AE22-AD22)</f>
        <v>-54000</v>
      </c>
      <c r="AG22" s="1">
        <v>0</v>
      </c>
      <c r="AH22" s="1">
        <v>0</v>
      </c>
      <c r="AI22" s="18">
        <f t="shared" si="9"/>
        <v>0</v>
      </c>
      <c r="AJ22" s="1">
        <v>1097605</v>
      </c>
      <c r="AK22" s="1">
        <f>+ปี59!P22</f>
        <v>1112830</v>
      </c>
      <c r="AL22" s="29">
        <f t="shared" si="10"/>
        <v>15225</v>
      </c>
      <c r="AM22" s="65"/>
      <c r="AN22" s="65"/>
      <c r="AO22" s="65"/>
      <c r="AP22" s="1">
        <v>2315120</v>
      </c>
      <c r="AQ22" s="1">
        <f>+ปี59!R22</f>
        <v>2744430.4</v>
      </c>
      <c r="AR22" s="1">
        <f t="shared" si="11"/>
        <v>429310.3999999999</v>
      </c>
      <c r="AS22" s="1">
        <v>542032.7</v>
      </c>
      <c r="AT22" s="1">
        <f>+ปี59!S22</f>
        <v>1101474.3</v>
      </c>
      <c r="AU22" s="32">
        <f t="shared" si="12"/>
        <v>559441.6000000001</v>
      </c>
      <c r="AV22" s="1">
        <v>0</v>
      </c>
      <c r="AW22" s="1">
        <f>+ปี59!T22</f>
        <v>742.75</v>
      </c>
      <c r="AX22" s="1">
        <f t="shared" si="13"/>
        <v>742.75</v>
      </c>
      <c r="AY22" s="1">
        <v>0</v>
      </c>
      <c r="AZ22" s="1">
        <v>0</v>
      </c>
      <c r="BA22" s="1"/>
      <c r="BB22" s="1">
        <v>100000</v>
      </c>
    </row>
    <row r="23" spans="1:54" ht="12.75">
      <c r="A23" s="2" t="s">
        <v>55</v>
      </c>
      <c r="B23" s="2" t="s">
        <v>56</v>
      </c>
      <c r="C23" s="1">
        <v>5769574.74</v>
      </c>
      <c r="D23" s="19">
        <f>+ปี59!D23</f>
        <v>7857506.68</v>
      </c>
      <c r="E23" s="20">
        <f t="shared" si="0"/>
        <v>2087931.9399999995</v>
      </c>
      <c r="F23" s="1">
        <v>2019540.47</v>
      </c>
      <c r="G23" s="19">
        <f>+ปี59!E23</f>
        <v>2545244.84</v>
      </c>
      <c r="H23" s="20">
        <f t="shared" si="1"/>
        <v>525704.3699999999</v>
      </c>
      <c r="I23" s="1">
        <v>3028951.55</v>
      </c>
      <c r="J23" s="21">
        <f>+ปี59!F23</f>
        <v>3815007.89</v>
      </c>
      <c r="K23" s="20">
        <f t="shared" si="2"/>
        <v>-786056.3400000003</v>
      </c>
      <c r="L23" s="1">
        <v>388857.5</v>
      </c>
      <c r="M23" s="1">
        <v>598663.27</v>
      </c>
      <c r="N23" s="1">
        <f>+ปี59!G23</f>
        <v>267322.07</v>
      </c>
      <c r="O23" s="29">
        <f t="shared" si="3"/>
        <v>-331341.2</v>
      </c>
      <c r="P23" s="24">
        <v>1095411.17</v>
      </c>
      <c r="Q23" s="19">
        <f>+ปี59!H23</f>
        <v>1201877.64</v>
      </c>
      <c r="R23" s="30">
        <f t="shared" si="4"/>
        <v>106466.46999999997</v>
      </c>
      <c r="S23" s="1">
        <v>125178</v>
      </c>
      <c r="T23" s="31">
        <f>+ปี59!I23</f>
        <v>75937</v>
      </c>
      <c r="U23" s="32">
        <f t="shared" si="5"/>
        <v>-49241</v>
      </c>
      <c r="V23" s="1">
        <v>0</v>
      </c>
      <c r="W23" s="1">
        <v>0</v>
      </c>
      <c r="X23" s="1">
        <v>196756.25</v>
      </c>
      <c r="Y23" s="1">
        <f>+ปี59!K23</f>
        <v>296967.46</v>
      </c>
      <c r="Z23" s="20">
        <f t="shared" si="6"/>
        <v>100211.21000000002</v>
      </c>
      <c r="AA23" s="20"/>
      <c r="AB23" s="20">
        <f>+ปี59!L23</f>
        <v>3000000</v>
      </c>
      <c r="AC23" s="64">
        <f t="shared" si="7"/>
        <v>3000000</v>
      </c>
      <c r="AD23" s="1">
        <v>29970</v>
      </c>
      <c r="AE23" s="1">
        <f>+ปี59!N23</f>
        <v>57332</v>
      </c>
      <c r="AF23" s="29">
        <f t="shared" si="8"/>
        <v>27362</v>
      </c>
      <c r="AG23" s="1">
        <v>0</v>
      </c>
      <c r="AH23" s="1">
        <v>0</v>
      </c>
      <c r="AI23" s="18">
        <f t="shared" si="9"/>
        <v>0</v>
      </c>
      <c r="AJ23" s="1">
        <v>604661</v>
      </c>
      <c r="AK23" s="1">
        <f>+ปี59!P23</f>
        <v>606117</v>
      </c>
      <c r="AL23" s="29">
        <f t="shared" si="10"/>
        <v>1456</v>
      </c>
      <c r="AM23" s="65"/>
      <c r="AN23" s="65"/>
      <c r="AO23" s="65"/>
      <c r="AP23" s="1">
        <v>1438776</v>
      </c>
      <c r="AQ23" s="1">
        <f>+ปี59!R23</f>
        <v>2142793.05</v>
      </c>
      <c r="AR23" s="1">
        <f t="shared" si="11"/>
        <v>704017.0499999998</v>
      </c>
      <c r="AS23" s="1">
        <v>271432.14</v>
      </c>
      <c r="AT23" s="1">
        <f>+ปี59!S23</f>
        <v>281522.08</v>
      </c>
      <c r="AU23" s="32">
        <f t="shared" si="12"/>
        <v>10089.940000000002</v>
      </c>
      <c r="AV23" s="1">
        <v>0</v>
      </c>
      <c r="AW23" s="1">
        <v>0</v>
      </c>
      <c r="AX23" s="1">
        <f t="shared" si="13"/>
        <v>0</v>
      </c>
      <c r="AY23" s="1">
        <v>0</v>
      </c>
      <c r="AZ23" s="1">
        <v>0</v>
      </c>
      <c r="BA23" s="1"/>
      <c r="BB23" s="1">
        <v>100000</v>
      </c>
    </row>
    <row r="24" spans="1:54" ht="12.75">
      <c r="A24" s="2" t="s">
        <v>57</v>
      </c>
      <c r="B24" s="2" t="s">
        <v>58</v>
      </c>
      <c r="C24" s="1">
        <v>4972697.53</v>
      </c>
      <c r="D24" s="19">
        <f>+ปี59!D24</f>
        <v>2041695.87</v>
      </c>
      <c r="E24" s="20">
        <f t="shared" si="0"/>
        <v>-2931001.66</v>
      </c>
      <c r="F24" s="1">
        <v>791359.46</v>
      </c>
      <c r="G24" s="19">
        <f>+ปี59!E24</f>
        <v>2143912.45</v>
      </c>
      <c r="H24" s="20">
        <f t="shared" si="1"/>
        <v>1352552.9900000002</v>
      </c>
      <c r="I24" s="1">
        <v>993521.63</v>
      </c>
      <c r="J24" s="21">
        <f>+ปี59!F24</f>
        <v>1925586.02</v>
      </c>
      <c r="K24" s="20">
        <f t="shared" si="2"/>
        <v>-932064.39</v>
      </c>
      <c r="L24" s="1">
        <v>786297.6</v>
      </c>
      <c r="M24" s="1">
        <v>687821.82</v>
      </c>
      <c r="N24" s="1">
        <f>+ปี59!G24</f>
        <v>502702.81</v>
      </c>
      <c r="O24" s="29">
        <f t="shared" si="3"/>
        <v>-185119.00999999995</v>
      </c>
      <c r="P24" s="24">
        <v>590004.22</v>
      </c>
      <c r="Q24" s="19">
        <f>+ปี59!H24</f>
        <v>565841.08</v>
      </c>
      <c r="R24" s="30">
        <f t="shared" si="4"/>
        <v>-24163.140000000014</v>
      </c>
      <c r="S24" s="1">
        <v>247252</v>
      </c>
      <c r="T24" s="31">
        <f>+ปี59!I24</f>
        <v>95309</v>
      </c>
      <c r="U24" s="32">
        <f t="shared" si="5"/>
        <v>-151943</v>
      </c>
      <c r="V24" s="1">
        <v>0</v>
      </c>
      <c r="W24" s="1">
        <v>0</v>
      </c>
      <c r="X24" s="1">
        <v>166146.74</v>
      </c>
      <c r="Y24" s="1">
        <f>+ปี59!K24</f>
        <v>243599.78</v>
      </c>
      <c r="Z24" s="20">
        <f t="shared" si="6"/>
        <v>77453.04000000001</v>
      </c>
      <c r="AA24" s="20"/>
      <c r="AB24" s="20">
        <f>+ปี59!L24</f>
        <v>2000000</v>
      </c>
      <c r="AC24" s="64">
        <f t="shared" si="7"/>
        <v>2000000</v>
      </c>
      <c r="AD24" s="1">
        <v>8000</v>
      </c>
      <c r="AE24" s="1">
        <v>0</v>
      </c>
      <c r="AF24" s="29">
        <f t="shared" si="8"/>
        <v>-8000</v>
      </c>
      <c r="AG24" s="1">
        <v>0</v>
      </c>
      <c r="AH24" s="1">
        <v>0</v>
      </c>
      <c r="AI24" s="18">
        <f t="shared" si="9"/>
        <v>0</v>
      </c>
      <c r="AJ24" s="1">
        <v>429142</v>
      </c>
      <c r="AK24" s="1">
        <f>+ปี59!P24</f>
        <v>427523</v>
      </c>
      <c r="AL24" s="29">
        <f t="shared" si="10"/>
        <v>-1619</v>
      </c>
      <c r="AM24" s="65"/>
      <c r="AN24" s="65"/>
      <c r="AO24" s="65"/>
      <c r="AP24" s="1">
        <v>825745</v>
      </c>
      <c r="AQ24" s="1">
        <f>+ปี59!R24</f>
        <v>1578726.33</v>
      </c>
      <c r="AR24" s="1">
        <f t="shared" si="11"/>
        <v>752981.3300000001</v>
      </c>
      <c r="AS24" s="1">
        <v>437841.29</v>
      </c>
      <c r="AT24" s="1">
        <f>+ปี59!S24</f>
        <v>364990.66</v>
      </c>
      <c r="AU24" s="32">
        <f t="shared" si="12"/>
        <v>-72850.63</v>
      </c>
      <c r="AV24" s="1">
        <v>0</v>
      </c>
      <c r="AW24" s="1">
        <v>0</v>
      </c>
      <c r="AX24" s="1">
        <f t="shared" si="13"/>
        <v>0</v>
      </c>
      <c r="AY24" s="1">
        <v>0</v>
      </c>
      <c r="AZ24" s="1">
        <v>0</v>
      </c>
      <c r="BA24" s="1"/>
      <c r="BB24" s="1">
        <v>100000</v>
      </c>
    </row>
    <row r="25" spans="1:54" ht="12.75">
      <c r="A25" s="87" t="s">
        <v>15</v>
      </c>
      <c r="B25" s="87"/>
      <c r="C25" s="4">
        <f>SUM(C9:C24)</f>
        <v>202904653.7</v>
      </c>
      <c r="D25" s="8">
        <f>SUM(D9:D24)</f>
        <v>219397484.39000002</v>
      </c>
      <c r="E25" s="4">
        <f>SUM(E9:E24)</f>
        <v>16492830.689999986</v>
      </c>
      <c r="F25" s="4">
        <f aca="true" t="shared" si="14" ref="F25:AZ25">SUM(F9:F24)</f>
        <v>151359277.98</v>
      </c>
      <c r="G25" s="8">
        <f t="shared" si="14"/>
        <v>187220454.86999997</v>
      </c>
      <c r="H25" s="4">
        <f>SUM(H9:H24)</f>
        <v>35861176.89</v>
      </c>
      <c r="I25" s="4">
        <f t="shared" si="14"/>
        <v>126499404.38</v>
      </c>
      <c r="J25" s="13">
        <f t="shared" si="14"/>
        <v>127287401.76999998</v>
      </c>
      <c r="K25" s="22">
        <f>SUM(K9:K24)</f>
        <v>-17651274.409999996</v>
      </c>
      <c r="L25" s="17">
        <f>SUM(L9:L24)</f>
        <v>82166301.39</v>
      </c>
      <c r="M25" s="4">
        <f t="shared" si="14"/>
        <v>73152055.94999999</v>
      </c>
      <c r="N25" s="4">
        <f t="shared" si="14"/>
        <v>100276950.32999998</v>
      </c>
      <c r="O25" s="4">
        <f>SUM(O9:O24)</f>
        <v>27124894.380000003</v>
      </c>
      <c r="P25" s="25">
        <f t="shared" si="14"/>
        <v>61716103.14000001</v>
      </c>
      <c r="Q25" s="8">
        <f t="shared" si="14"/>
        <v>62260096.84</v>
      </c>
      <c r="R25" s="4">
        <f>SUM(R9:R24)</f>
        <v>543993.6999999991</v>
      </c>
      <c r="S25" s="4">
        <f t="shared" si="14"/>
        <v>8935188</v>
      </c>
      <c r="T25" s="4">
        <f t="shared" si="14"/>
        <v>6813903</v>
      </c>
      <c r="U25" s="4">
        <f>SUM(U9:U24)</f>
        <v>-2121285</v>
      </c>
      <c r="V25" s="4">
        <f t="shared" si="14"/>
        <v>0</v>
      </c>
      <c r="W25" s="4">
        <f t="shared" si="14"/>
        <v>0</v>
      </c>
      <c r="X25" s="4">
        <f t="shared" si="14"/>
        <v>4528867.8100000005</v>
      </c>
      <c r="Y25" s="4">
        <f t="shared" si="14"/>
        <v>8678899.12</v>
      </c>
      <c r="Z25" s="4">
        <f>SUM(Z9:Z24)</f>
        <v>4150031.3100000005</v>
      </c>
      <c r="AA25" s="4">
        <f>SUM(AA9:AA24)</f>
        <v>0</v>
      </c>
      <c r="AB25" s="4">
        <f>SUM(AB9:AB24)</f>
        <v>13000000</v>
      </c>
      <c r="AC25" s="4">
        <f>SUM(AC9:AC24)</f>
        <v>13000000</v>
      </c>
      <c r="AD25" s="4">
        <f t="shared" si="14"/>
        <v>1839397</v>
      </c>
      <c r="AE25" s="4">
        <f t="shared" si="14"/>
        <v>4510409</v>
      </c>
      <c r="AF25" s="4">
        <f t="shared" si="14"/>
        <v>2671012</v>
      </c>
      <c r="AG25" s="4">
        <f t="shared" si="14"/>
        <v>25655840.599999998</v>
      </c>
      <c r="AH25" s="4">
        <f t="shared" si="14"/>
        <v>17209981</v>
      </c>
      <c r="AI25" s="4">
        <f t="shared" si="14"/>
        <v>-8445859.599999998</v>
      </c>
      <c r="AJ25" s="4">
        <f t="shared" si="14"/>
        <v>16875231</v>
      </c>
      <c r="AK25" s="4">
        <f t="shared" si="14"/>
        <v>16981167</v>
      </c>
      <c r="AL25" s="4">
        <f>SUM(AL9:AL24)</f>
        <v>105936</v>
      </c>
      <c r="AM25" s="4"/>
      <c r="AN25" s="4"/>
      <c r="AO25" s="4"/>
      <c r="AP25" s="4">
        <f t="shared" si="14"/>
        <v>40544012</v>
      </c>
      <c r="AQ25" s="4">
        <f t="shared" si="14"/>
        <v>48381789.4</v>
      </c>
      <c r="AR25" s="4">
        <f>SUM(AR9:AR24)</f>
        <v>7837777.399999999</v>
      </c>
      <c r="AS25" s="4">
        <f t="shared" si="14"/>
        <v>22629777.7</v>
      </c>
      <c r="AT25" s="4">
        <f t="shared" si="14"/>
        <v>26087353.43</v>
      </c>
      <c r="AU25" s="4">
        <f>SUM(AU9:AU24)</f>
        <v>3457575.729999999</v>
      </c>
      <c r="AV25" s="4">
        <f t="shared" si="14"/>
        <v>2416470.91</v>
      </c>
      <c r="AW25" s="4">
        <f>SUM(AW9:AW24)</f>
        <v>152916.88</v>
      </c>
      <c r="AX25" s="4">
        <f>SUM(AX9:AX24)</f>
        <v>-2263554.03</v>
      </c>
      <c r="AY25" s="4">
        <f t="shared" si="14"/>
        <v>0</v>
      </c>
      <c r="AZ25" s="4">
        <f t="shared" si="14"/>
        <v>0</v>
      </c>
      <c r="BA25" s="4"/>
      <c r="BB25" s="4">
        <f>SUM(BB9:BB24)</f>
        <v>1600000</v>
      </c>
    </row>
    <row r="27" spans="6:43" ht="12.75">
      <c r="F27" s="35" t="s">
        <v>104</v>
      </c>
      <c r="G27" s="36">
        <f>D25+G25+J25</f>
        <v>533905341.03</v>
      </c>
      <c r="AJ27" s="34" t="s">
        <v>100</v>
      </c>
      <c r="AK27" s="34" t="s">
        <v>101</v>
      </c>
      <c r="AP27" s="34" t="s">
        <v>102</v>
      </c>
      <c r="AQ27" s="34" t="s">
        <v>103</v>
      </c>
    </row>
    <row r="28" spans="1:54" ht="51" hidden="1">
      <c r="A28" s="86" t="s">
        <v>4</v>
      </c>
      <c r="B28" s="86" t="s">
        <v>5</v>
      </c>
      <c r="C28" s="86" t="s">
        <v>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3"/>
      <c r="U28" s="3"/>
      <c r="V28" s="3" t="s">
        <v>7</v>
      </c>
      <c r="W28" s="3" t="s">
        <v>8</v>
      </c>
      <c r="X28" s="3" t="s">
        <v>9</v>
      </c>
      <c r="Y28" s="3"/>
      <c r="Z28" s="3"/>
      <c r="AA28" s="3"/>
      <c r="AB28" s="3"/>
      <c r="AC28" s="3"/>
      <c r="AD28" s="3" t="s">
        <v>10</v>
      </c>
      <c r="AE28" s="3"/>
      <c r="AF28" s="3"/>
      <c r="AG28" s="3" t="s">
        <v>11</v>
      </c>
      <c r="AH28" s="3"/>
      <c r="AI28" s="3"/>
      <c r="AJ28" s="3" t="s">
        <v>12</v>
      </c>
      <c r="AK28" s="3"/>
      <c r="AL28" s="3"/>
      <c r="AM28" s="3"/>
      <c r="AN28" s="3"/>
      <c r="AO28" s="3"/>
      <c r="AP28" s="86" t="s">
        <v>13</v>
      </c>
      <c r="AQ28" s="86"/>
      <c r="AR28" s="86"/>
      <c r="AS28" s="86"/>
      <c r="AT28" s="3"/>
      <c r="AU28" s="3"/>
      <c r="AV28" s="3" t="s">
        <v>14</v>
      </c>
      <c r="AW28" s="3"/>
      <c r="AX28" s="3"/>
      <c r="AY28" s="86" t="s">
        <v>15</v>
      </c>
      <c r="AZ28" s="15"/>
      <c r="BA28" s="15"/>
      <c r="BB28" s="15"/>
    </row>
    <row r="29" spans="1:54" ht="89.25" hidden="1">
      <c r="A29" s="86"/>
      <c r="B29" s="86"/>
      <c r="C29" s="3" t="s">
        <v>16</v>
      </c>
      <c r="D29" s="3"/>
      <c r="E29" s="3"/>
      <c r="F29" s="5" t="s">
        <v>67</v>
      </c>
      <c r="G29" s="3"/>
      <c r="H29" s="3"/>
      <c r="I29" s="5" t="s">
        <v>69</v>
      </c>
      <c r="J29" s="3"/>
      <c r="K29" s="3"/>
      <c r="L29" s="3"/>
      <c r="M29" s="5" t="s">
        <v>71</v>
      </c>
      <c r="N29" s="3"/>
      <c r="O29" s="3"/>
      <c r="P29" s="26" t="s">
        <v>84</v>
      </c>
      <c r="Q29" s="3"/>
      <c r="R29" s="3"/>
      <c r="S29" s="9" t="s">
        <v>85</v>
      </c>
      <c r="T29" s="9"/>
      <c r="U29" s="9"/>
      <c r="V29" s="9" t="s">
        <v>86</v>
      </c>
      <c r="W29" s="9" t="s">
        <v>87</v>
      </c>
      <c r="X29" s="9" t="s">
        <v>88</v>
      </c>
      <c r="Y29" s="9"/>
      <c r="Z29" s="9"/>
      <c r="AA29" s="45"/>
      <c r="AB29" s="45"/>
      <c r="AC29" s="45"/>
      <c r="AD29" s="9" t="s">
        <v>89</v>
      </c>
      <c r="AE29" s="9"/>
      <c r="AF29" s="9"/>
      <c r="AG29" s="9" t="s">
        <v>90</v>
      </c>
      <c r="AH29" s="9"/>
      <c r="AI29" s="9"/>
      <c r="AJ29" s="9" t="s">
        <v>91</v>
      </c>
      <c r="AK29" s="9"/>
      <c r="AL29" s="9"/>
      <c r="AM29" s="45"/>
      <c r="AN29" s="45"/>
      <c r="AO29" s="45"/>
      <c r="AP29" s="9" t="s">
        <v>92</v>
      </c>
      <c r="AQ29" s="9"/>
      <c r="AR29" s="9"/>
      <c r="AS29" s="9" t="s">
        <v>93</v>
      </c>
      <c r="AT29" s="9"/>
      <c r="AU29" s="9"/>
      <c r="AV29" s="9" t="s">
        <v>94</v>
      </c>
      <c r="AW29" s="9"/>
      <c r="AX29" s="9"/>
      <c r="AY29" s="86"/>
      <c r="AZ29" s="15"/>
      <c r="BA29" s="15"/>
      <c r="BB29" s="15"/>
    </row>
    <row r="30" spans="1:54" ht="25.5" hidden="1">
      <c r="A30" s="91"/>
      <c r="B30" s="86" t="s">
        <v>26</v>
      </c>
      <c r="C30" s="3" t="s">
        <v>26</v>
      </c>
      <c r="D30" s="3"/>
      <c r="E30" s="3"/>
      <c r="F30" s="3" t="s">
        <v>26</v>
      </c>
      <c r="G30" s="3"/>
      <c r="H30" s="3"/>
      <c r="I30" s="3" t="s">
        <v>26</v>
      </c>
      <c r="J30" s="3"/>
      <c r="K30" s="3"/>
      <c r="L30" s="3"/>
      <c r="M30" s="3" t="s">
        <v>26</v>
      </c>
      <c r="N30" s="3"/>
      <c r="O30" s="3"/>
      <c r="P30" s="27" t="s">
        <v>26</v>
      </c>
      <c r="Q30" s="3"/>
      <c r="R30" s="3"/>
      <c r="S30" s="9" t="s">
        <v>26</v>
      </c>
      <c r="T30" s="9"/>
      <c r="U30" s="9"/>
      <c r="V30" s="9" t="s">
        <v>26</v>
      </c>
      <c r="W30" s="9" t="s">
        <v>26</v>
      </c>
      <c r="X30" s="9" t="s">
        <v>26</v>
      </c>
      <c r="Y30" s="9"/>
      <c r="Z30" s="9"/>
      <c r="AA30" s="45"/>
      <c r="AB30" s="45"/>
      <c r="AC30" s="45"/>
      <c r="AD30" s="9" t="s">
        <v>26</v>
      </c>
      <c r="AE30" s="9"/>
      <c r="AF30" s="9"/>
      <c r="AG30" s="9" t="s">
        <v>26</v>
      </c>
      <c r="AH30" s="9"/>
      <c r="AI30" s="9"/>
      <c r="AJ30" s="9" t="s">
        <v>26</v>
      </c>
      <c r="AK30" s="9"/>
      <c r="AL30" s="9"/>
      <c r="AM30" s="45"/>
      <c r="AN30" s="45"/>
      <c r="AO30" s="45"/>
      <c r="AP30" s="9" t="s">
        <v>26</v>
      </c>
      <c r="AQ30" s="9"/>
      <c r="AR30" s="9"/>
      <c r="AS30" s="9" t="s">
        <v>26</v>
      </c>
      <c r="AT30" s="9"/>
      <c r="AU30" s="9"/>
      <c r="AV30" s="9" t="s">
        <v>26</v>
      </c>
      <c r="AW30" s="9"/>
      <c r="AX30" s="9"/>
      <c r="AY30" s="3" t="s">
        <v>26</v>
      </c>
      <c r="AZ30" s="15"/>
      <c r="BA30" s="15"/>
      <c r="BB30" s="15"/>
    </row>
    <row r="31" spans="1:54" ht="12.75" hidden="1">
      <c r="A31" s="2" t="s">
        <v>27</v>
      </c>
      <c r="B31" s="2" t="s">
        <v>28</v>
      </c>
      <c r="C31" s="1">
        <v>26719913.7</v>
      </c>
      <c r="D31" s="1"/>
      <c r="E31" s="1"/>
      <c r="F31" s="1">
        <v>71630932.55</v>
      </c>
      <c r="G31" s="1"/>
      <c r="H31" s="1"/>
      <c r="I31" s="1">
        <v>6595051.56</v>
      </c>
      <c r="J31" s="1"/>
      <c r="K31" s="1"/>
      <c r="L31" s="1"/>
      <c r="M31" s="1">
        <v>58639979.09</v>
      </c>
      <c r="N31" s="1"/>
      <c r="O31" s="1"/>
      <c r="P31" s="24">
        <v>19460869.74</v>
      </c>
      <c r="Q31" s="1"/>
      <c r="R31" s="1"/>
      <c r="S31" s="1">
        <v>867816.83</v>
      </c>
      <c r="T31" s="1"/>
      <c r="U31" s="1"/>
      <c r="V31" s="1">
        <v>1107329</v>
      </c>
      <c r="W31" s="1">
        <v>8888330</v>
      </c>
      <c r="X31" s="1">
        <v>2250535</v>
      </c>
      <c r="Y31" s="1"/>
      <c r="Z31" s="1"/>
      <c r="AA31" s="1"/>
      <c r="AB31" s="1"/>
      <c r="AC31" s="1"/>
      <c r="AD31" s="1">
        <v>0</v>
      </c>
      <c r="AE31" s="1"/>
      <c r="AF31" s="1"/>
      <c r="AG31" s="1">
        <v>6880614.34</v>
      </c>
      <c r="AH31" s="1"/>
      <c r="AI31" s="1"/>
      <c r="AJ31" s="1">
        <v>6166608.75</v>
      </c>
      <c r="AK31" s="1"/>
      <c r="AL31" s="1"/>
      <c r="AM31" s="1"/>
      <c r="AN31" s="1"/>
      <c r="AO31" s="1"/>
      <c r="AP31" s="1">
        <v>120160</v>
      </c>
      <c r="AQ31" s="1"/>
      <c r="AR31" s="1"/>
      <c r="AS31" s="1">
        <v>0</v>
      </c>
      <c r="AT31" s="1"/>
      <c r="AU31" s="1"/>
      <c r="AV31" s="1">
        <v>100000</v>
      </c>
      <c r="AW31" s="1"/>
      <c r="AX31" s="1"/>
      <c r="AY31" s="4">
        <f>SUM(C31:AV31)</f>
        <v>209428140.56000003</v>
      </c>
      <c r="AZ31" s="16"/>
      <c r="BA31" s="16"/>
      <c r="BB31" s="16"/>
    </row>
    <row r="32" spans="1:54" ht="12.75" hidden="1">
      <c r="A32" s="2" t="s">
        <v>29</v>
      </c>
      <c r="B32" s="2" t="s">
        <v>30</v>
      </c>
      <c r="C32" s="1">
        <v>12411486.13</v>
      </c>
      <c r="D32" s="1"/>
      <c r="E32" s="1"/>
      <c r="F32" s="1">
        <v>16464803.77</v>
      </c>
      <c r="G32" s="1"/>
      <c r="H32" s="1"/>
      <c r="I32" s="1">
        <v>2652438.83</v>
      </c>
      <c r="J32" s="1"/>
      <c r="K32" s="1"/>
      <c r="L32" s="1"/>
      <c r="M32" s="1">
        <v>9347403.7</v>
      </c>
      <c r="N32" s="1"/>
      <c r="O32" s="1"/>
      <c r="P32" s="24">
        <v>7392633.52</v>
      </c>
      <c r="Q32" s="1"/>
      <c r="R32" s="1"/>
      <c r="S32" s="1">
        <v>560457.57</v>
      </c>
      <c r="T32" s="1"/>
      <c r="U32" s="1"/>
      <c r="V32" s="1">
        <v>972000</v>
      </c>
      <c r="W32" s="1">
        <v>1377874</v>
      </c>
      <c r="X32" s="1">
        <v>1755015</v>
      </c>
      <c r="Y32" s="1"/>
      <c r="Z32" s="1"/>
      <c r="AA32" s="1"/>
      <c r="AB32" s="1"/>
      <c r="AC32" s="1"/>
      <c r="AD32" s="1">
        <v>0</v>
      </c>
      <c r="AE32" s="1"/>
      <c r="AF32" s="1"/>
      <c r="AG32" s="1">
        <v>3439844.67</v>
      </c>
      <c r="AH32" s="1"/>
      <c r="AI32" s="1"/>
      <c r="AJ32" s="1">
        <v>2011261.6</v>
      </c>
      <c r="AK32" s="1"/>
      <c r="AL32" s="1"/>
      <c r="AM32" s="1"/>
      <c r="AN32" s="1"/>
      <c r="AO32" s="1"/>
      <c r="AP32" s="1">
        <v>0</v>
      </c>
      <c r="AQ32" s="1"/>
      <c r="AR32" s="1"/>
      <c r="AS32" s="1">
        <v>0</v>
      </c>
      <c r="AT32" s="1"/>
      <c r="AU32" s="1"/>
      <c r="AV32" s="1">
        <v>100000</v>
      </c>
      <c r="AW32" s="1"/>
      <c r="AX32" s="1"/>
      <c r="AY32" s="4">
        <f aca="true" t="shared" si="15" ref="AY32:AY46">SUM(C32:AV32)</f>
        <v>58485218.78999999</v>
      </c>
      <c r="AZ32" s="16"/>
      <c r="BA32" s="16"/>
      <c r="BB32" s="16"/>
    </row>
    <row r="33" spans="1:54" ht="12.75" hidden="1">
      <c r="A33" s="2" t="s">
        <v>31</v>
      </c>
      <c r="B33" s="2" t="s">
        <v>32</v>
      </c>
      <c r="C33" s="1">
        <v>6217963.31</v>
      </c>
      <c r="D33" s="1"/>
      <c r="E33" s="1"/>
      <c r="F33" s="1">
        <v>2922022.72</v>
      </c>
      <c r="G33" s="1"/>
      <c r="H33" s="1"/>
      <c r="I33" s="1">
        <v>1703235.13</v>
      </c>
      <c r="J33" s="1"/>
      <c r="K33" s="1"/>
      <c r="L33" s="1"/>
      <c r="M33" s="1">
        <v>680293.59</v>
      </c>
      <c r="N33" s="1"/>
      <c r="O33" s="1"/>
      <c r="P33" s="24">
        <v>2534493.33</v>
      </c>
      <c r="Q33" s="1"/>
      <c r="R33" s="1"/>
      <c r="S33" s="1">
        <v>560974.06</v>
      </c>
      <c r="T33" s="1"/>
      <c r="U33" s="1"/>
      <c r="V33" s="1">
        <v>0</v>
      </c>
      <c r="W33" s="1">
        <v>0</v>
      </c>
      <c r="X33" s="1">
        <v>1162889</v>
      </c>
      <c r="Y33" s="1"/>
      <c r="Z33" s="1"/>
      <c r="AA33" s="1"/>
      <c r="AB33" s="1"/>
      <c r="AC33" s="1"/>
      <c r="AD33" s="1">
        <v>1500000</v>
      </c>
      <c r="AE33" s="1"/>
      <c r="AF33" s="1"/>
      <c r="AG33" s="1">
        <v>2922734.52</v>
      </c>
      <c r="AH33" s="1"/>
      <c r="AI33" s="1"/>
      <c r="AJ33" s="1">
        <v>447474.96</v>
      </c>
      <c r="AK33" s="1"/>
      <c r="AL33" s="1"/>
      <c r="AM33" s="1"/>
      <c r="AN33" s="1"/>
      <c r="AO33" s="1"/>
      <c r="AP33" s="1">
        <v>0</v>
      </c>
      <c r="AQ33" s="1"/>
      <c r="AR33" s="1"/>
      <c r="AS33" s="1">
        <v>0</v>
      </c>
      <c r="AT33" s="1"/>
      <c r="AU33" s="1"/>
      <c r="AV33" s="1">
        <v>100000</v>
      </c>
      <c r="AW33" s="1"/>
      <c r="AX33" s="1"/>
      <c r="AY33" s="4">
        <f t="shared" si="15"/>
        <v>20752080.62</v>
      </c>
      <c r="AZ33" s="16"/>
      <c r="BA33" s="16"/>
      <c r="BB33" s="16"/>
    </row>
    <row r="34" spans="1:54" ht="12.75" hidden="1">
      <c r="A34" s="2" t="s">
        <v>33</v>
      </c>
      <c r="B34" s="2" t="s">
        <v>34</v>
      </c>
      <c r="C34" s="1">
        <v>5460093.34</v>
      </c>
      <c r="D34" s="1"/>
      <c r="E34" s="1"/>
      <c r="F34" s="1">
        <v>2502202.36</v>
      </c>
      <c r="G34" s="1"/>
      <c r="H34" s="1"/>
      <c r="I34" s="1">
        <v>1321982.38</v>
      </c>
      <c r="J34" s="1"/>
      <c r="K34" s="1"/>
      <c r="L34" s="1"/>
      <c r="M34" s="1">
        <v>532140.32</v>
      </c>
      <c r="N34" s="1"/>
      <c r="O34" s="1"/>
      <c r="P34" s="24">
        <v>2248098.39</v>
      </c>
      <c r="Q34" s="1"/>
      <c r="R34" s="1"/>
      <c r="S34" s="1">
        <v>307767.79</v>
      </c>
      <c r="T34" s="1"/>
      <c r="U34" s="1"/>
      <c r="V34" s="1">
        <v>0</v>
      </c>
      <c r="W34" s="1">
        <v>0</v>
      </c>
      <c r="X34" s="1">
        <v>921592</v>
      </c>
      <c r="Y34" s="1"/>
      <c r="Z34" s="1"/>
      <c r="AA34" s="1"/>
      <c r="AB34" s="1"/>
      <c r="AC34" s="1"/>
      <c r="AD34" s="1">
        <v>1500000</v>
      </c>
      <c r="AE34" s="1"/>
      <c r="AF34" s="1"/>
      <c r="AG34" s="1">
        <v>2089024.7</v>
      </c>
      <c r="AH34" s="1"/>
      <c r="AI34" s="1"/>
      <c r="AJ34" s="1">
        <v>209038.89</v>
      </c>
      <c r="AK34" s="1"/>
      <c r="AL34" s="1"/>
      <c r="AM34" s="1"/>
      <c r="AN34" s="1"/>
      <c r="AO34" s="1"/>
      <c r="AP34" s="1">
        <v>0</v>
      </c>
      <c r="AQ34" s="1"/>
      <c r="AR34" s="1"/>
      <c r="AS34" s="1">
        <v>0</v>
      </c>
      <c r="AT34" s="1"/>
      <c r="AU34" s="1"/>
      <c r="AV34" s="1">
        <v>100000</v>
      </c>
      <c r="AW34" s="1"/>
      <c r="AX34" s="1"/>
      <c r="AY34" s="4">
        <f t="shared" si="15"/>
        <v>17191940.169999998</v>
      </c>
      <c r="AZ34" s="16"/>
      <c r="BA34" s="16"/>
      <c r="BB34" s="16"/>
    </row>
    <row r="35" spans="1:54" ht="12.75" hidden="1">
      <c r="A35" s="2" t="s">
        <v>35</v>
      </c>
      <c r="B35" s="2" t="s">
        <v>36</v>
      </c>
      <c r="C35" s="1">
        <v>626618.63</v>
      </c>
      <c r="D35" s="1"/>
      <c r="E35" s="1"/>
      <c r="F35" s="1">
        <v>1539992.51</v>
      </c>
      <c r="G35" s="1"/>
      <c r="H35" s="1"/>
      <c r="I35" s="1">
        <v>1281057.27</v>
      </c>
      <c r="J35" s="1"/>
      <c r="K35" s="1"/>
      <c r="L35" s="1"/>
      <c r="M35" s="1">
        <v>400980.6</v>
      </c>
      <c r="N35" s="1"/>
      <c r="O35" s="1"/>
      <c r="P35" s="24">
        <v>1735441.32</v>
      </c>
      <c r="Q35" s="1"/>
      <c r="R35" s="1"/>
      <c r="S35" s="1">
        <v>730478.93</v>
      </c>
      <c r="T35" s="1"/>
      <c r="U35" s="1"/>
      <c r="V35" s="1">
        <v>0</v>
      </c>
      <c r="W35" s="1">
        <v>0</v>
      </c>
      <c r="X35" s="1">
        <v>758344</v>
      </c>
      <c r="Y35" s="1"/>
      <c r="Z35" s="1"/>
      <c r="AA35" s="1"/>
      <c r="AB35" s="1"/>
      <c r="AC35" s="1"/>
      <c r="AD35" s="1">
        <v>2500000</v>
      </c>
      <c r="AE35" s="1"/>
      <c r="AF35" s="1"/>
      <c r="AG35" s="1">
        <v>3383438.27</v>
      </c>
      <c r="AH35" s="1"/>
      <c r="AI35" s="1"/>
      <c r="AJ35" s="1">
        <v>209730.45</v>
      </c>
      <c r="AK35" s="1"/>
      <c r="AL35" s="1"/>
      <c r="AM35" s="1"/>
      <c r="AN35" s="1"/>
      <c r="AO35" s="1"/>
      <c r="AP35" s="1">
        <v>0</v>
      </c>
      <c r="AQ35" s="1"/>
      <c r="AR35" s="1"/>
      <c r="AS35" s="1">
        <v>0</v>
      </c>
      <c r="AT35" s="1"/>
      <c r="AU35" s="1"/>
      <c r="AV35" s="1">
        <v>100000</v>
      </c>
      <c r="AW35" s="1"/>
      <c r="AX35" s="1"/>
      <c r="AY35" s="4">
        <f t="shared" si="15"/>
        <v>13266081.979999999</v>
      </c>
      <c r="AZ35" s="16"/>
      <c r="BA35" s="16"/>
      <c r="BB35" s="16"/>
    </row>
    <row r="36" spans="1:54" ht="12.75" hidden="1">
      <c r="A36" s="2" t="s">
        <v>37</v>
      </c>
      <c r="B36" s="2" t="s">
        <v>38</v>
      </c>
      <c r="C36" s="1">
        <v>3618373.36</v>
      </c>
      <c r="D36" s="1"/>
      <c r="E36" s="1"/>
      <c r="F36" s="1">
        <v>1242578.89</v>
      </c>
      <c r="G36" s="1"/>
      <c r="H36" s="1"/>
      <c r="I36" s="1">
        <v>1049137.37</v>
      </c>
      <c r="J36" s="1"/>
      <c r="K36" s="1"/>
      <c r="L36" s="1"/>
      <c r="M36" s="1">
        <v>323932.03</v>
      </c>
      <c r="N36" s="1"/>
      <c r="O36" s="1"/>
      <c r="P36" s="24">
        <v>1476568.49</v>
      </c>
      <c r="Q36" s="1"/>
      <c r="R36" s="1"/>
      <c r="S36" s="1">
        <v>520005.21</v>
      </c>
      <c r="T36" s="1"/>
      <c r="U36" s="1"/>
      <c r="V36" s="1">
        <v>0</v>
      </c>
      <c r="W36" s="1">
        <v>0</v>
      </c>
      <c r="X36" s="1">
        <v>712854</v>
      </c>
      <c r="Y36" s="1"/>
      <c r="Z36" s="1"/>
      <c r="AA36" s="1"/>
      <c r="AB36" s="1"/>
      <c r="AC36" s="1"/>
      <c r="AD36" s="1">
        <v>2500000</v>
      </c>
      <c r="AE36" s="1"/>
      <c r="AF36" s="1"/>
      <c r="AG36" s="1">
        <v>3127057.46</v>
      </c>
      <c r="AH36" s="1"/>
      <c r="AI36" s="1"/>
      <c r="AJ36" s="1">
        <v>208200.18</v>
      </c>
      <c r="AK36" s="1"/>
      <c r="AL36" s="1"/>
      <c r="AM36" s="1"/>
      <c r="AN36" s="1"/>
      <c r="AO36" s="1"/>
      <c r="AP36" s="1">
        <v>0</v>
      </c>
      <c r="AQ36" s="1"/>
      <c r="AR36" s="1"/>
      <c r="AS36" s="1">
        <v>0</v>
      </c>
      <c r="AT36" s="1"/>
      <c r="AU36" s="1"/>
      <c r="AV36" s="1">
        <v>100000</v>
      </c>
      <c r="AW36" s="1"/>
      <c r="AX36" s="1"/>
      <c r="AY36" s="4">
        <f t="shared" si="15"/>
        <v>14878706.990000002</v>
      </c>
      <c r="AZ36" s="16"/>
      <c r="BA36" s="16"/>
      <c r="BB36" s="16"/>
    </row>
    <row r="37" spans="1:54" ht="12.75" hidden="1">
      <c r="A37" s="2" t="s">
        <v>39</v>
      </c>
      <c r="B37" s="2" t="s">
        <v>40</v>
      </c>
      <c r="C37" s="1">
        <v>14197019.69</v>
      </c>
      <c r="D37" s="1"/>
      <c r="E37" s="1"/>
      <c r="F37" s="1">
        <v>4929571.15</v>
      </c>
      <c r="G37" s="1"/>
      <c r="H37" s="1"/>
      <c r="I37" s="1">
        <v>3758682.75</v>
      </c>
      <c r="J37" s="1"/>
      <c r="K37" s="1"/>
      <c r="L37" s="1"/>
      <c r="M37" s="1">
        <v>1369074.2</v>
      </c>
      <c r="N37" s="1"/>
      <c r="O37" s="1"/>
      <c r="P37" s="24">
        <v>4368098.53</v>
      </c>
      <c r="Q37" s="1"/>
      <c r="R37" s="1"/>
      <c r="S37" s="1">
        <v>606759.97</v>
      </c>
      <c r="T37" s="1"/>
      <c r="U37" s="1"/>
      <c r="V37" s="1">
        <v>32819</v>
      </c>
      <c r="W37" s="1">
        <v>0</v>
      </c>
      <c r="X37" s="1">
        <v>1354252</v>
      </c>
      <c r="Y37" s="1"/>
      <c r="Z37" s="1"/>
      <c r="AA37" s="1"/>
      <c r="AB37" s="1"/>
      <c r="AC37" s="1"/>
      <c r="AD37" s="1">
        <v>0</v>
      </c>
      <c r="AE37" s="1"/>
      <c r="AF37" s="1"/>
      <c r="AG37" s="1">
        <v>2794038.14</v>
      </c>
      <c r="AH37" s="1"/>
      <c r="AI37" s="1"/>
      <c r="AJ37" s="1">
        <v>223919.72</v>
      </c>
      <c r="AK37" s="1"/>
      <c r="AL37" s="1"/>
      <c r="AM37" s="1"/>
      <c r="AN37" s="1"/>
      <c r="AO37" s="1"/>
      <c r="AP37" s="1">
        <v>0</v>
      </c>
      <c r="AQ37" s="1"/>
      <c r="AR37" s="1"/>
      <c r="AS37" s="1">
        <v>0</v>
      </c>
      <c r="AT37" s="1"/>
      <c r="AU37" s="1"/>
      <c r="AV37" s="1">
        <v>100000</v>
      </c>
      <c r="AW37" s="1"/>
      <c r="AX37" s="1"/>
      <c r="AY37" s="4">
        <f t="shared" si="15"/>
        <v>33734235.15</v>
      </c>
      <c r="AZ37" s="16"/>
      <c r="BA37" s="16"/>
      <c r="BB37" s="16"/>
    </row>
    <row r="38" spans="1:54" ht="12.75" hidden="1">
      <c r="A38" s="2" t="s">
        <v>41</v>
      </c>
      <c r="B38" s="2" t="s">
        <v>42</v>
      </c>
      <c r="C38" s="1">
        <v>7081765.18</v>
      </c>
      <c r="D38" s="1"/>
      <c r="E38" s="1"/>
      <c r="F38" s="1">
        <v>2919793.86</v>
      </c>
      <c r="G38" s="1"/>
      <c r="H38" s="1"/>
      <c r="I38" s="1">
        <v>1833160.83</v>
      </c>
      <c r="J38" s="1"/>
      <c r="K38" s="1"/>
      <c r="L38" s="1"/>
      <c r="M38" s="1">
        <v>472407.77</v>
      </c>
      <c r="N38" s="1"/>
      <c r="O38" s="1"/>
      <c r="P38" s="24">
        <v>1923884.95</v>
      </c>
      <c r="Q38" s="1"/>
      <c r="R38" s="1"/>
      <c r="S38" s="1">
        <v>560874.29</v>
      </c>
      <c r="T38" s="1"/>
      <c r="U38" s="1"/>
      <c r="V38" s="1">
        <v>0</v>
      </c>
      <c r="W38" s="1">
        <v>0</v>
      </c>
      <c r="X38" s="1">
        <v>1026787</v>
      </c>
      <c r="Y38" s="1"/>
      <c r="Z38" s="1"/>
      <c r="AA38" s="1"/>
      <c r="AB38" s="1"/>
      <c r="AC38" s="1"/>
      <c r="AD38" s="1">
        <v>1500000</v>
      </c>
      <c r="AE38" s="1"/>
      <c r="AF38" s="1"/>
      <c r="AG38" s="1">
        <v>2977013.17</v>
      </c>
      <c r="AH38" s="1"/>
      <c r="AI38" s="1"/>
      <c r="AJ38" s="1">
        <v>171809.23</v>
      </c>
      <c r="AK38" s="1"/>
      <c r="AL38" s="1"/>
      <c r="AM38" s="1"/>
      <c r="AN38" s="1"/>
      <c r="AO38" s="1"/>
      <c r="AP38" s="1">
        <v>0</v>
      </c>
      <c r="AQ38" s="1"/>
      <c r="AR38" s="1"/>
      <c r="AS38" s="1">
        <v>0</v>
      </c>
      <c r="AT38" s="1"/>
      <c r="AU38" s="1"/>
      <c r="AV38" s="1">
        <v>100000</v>
      </c>
      <c r="AW38" s="1"/>
      <c r="AX38" s="1"/>
      <c r="AY38" s="4">
        <f t="shared" si="15"/>
        <v>20567496.279999997</v>
      </c>
      <c r="AZ38" s="16"/>
      <c r="BA38" s="16"/>
      <c r="BB38" s="16"/>
    </row>
    <row r="39" spans="1:54" ht="12.75" hidden="1">
      <c r="A39" s="2" t="s">
        <v>43</v>
      </c>
      <c r="B39" s="2" t="s">
        <v>44</v>
      </c>
      <c r="C39" s="1">
        <v>7010862.71</v>
      </c>
      <c r="D39" s="1"/>
      <c r="E39" s="1"/>
      <c r="F39" s="1">
        <v>2656221.09</v>
      </c>
      <c r="G39" s="1"/>
      <c r="H39" s="1"/>
      <c r="I39" s="1">
        <v>1748415.05</v>
      </c>
      <c r="J39" s="1"/>
      <c r="K39" s="1"/>
      <c r="L39" s="1"/>
      <c r="M39" s="1">
        <v>543550.4</v>
      </c>
      <c r="N39" s="1"/>
      <c r="O39" s="1"/>
      <c r="P39" s="24">
        <v>2306477.32</v>
      </c>
      <c r="Q39" s="1"/>
      <c r="R39" s="1"/>
      <c r="S39" s="1">
        <v>509302.39</v>
      </c>
      <c r="T39" s="1"/>
      <c r="U39" s="1"/>
      <c r="V39" s="1">
        <v>0</v>
      </c>
      <c r="W39" s="1">
        <v>0</v>
      </c>
      <c r="X39" s="1">
        <v>1307140</v>
      </c>
      <c r="Y39" s="1"/>
      <c r="Z39" s="1"/>
      <c r="AA39" s="1"/>
      <c r="AB39" s="1"/>
      <c r="AC39" s="1"/>
      <c r="AD39" s="1">
        <v>1500000</v>
      </c>
      <c r="AE39" s="1"/>
      <c r="AF39" s="1"/>
      <c r="AG39" s="1">
        <v>3745774.01</v>
      </c>
      <c r="AH39" s="1"/>
      <c r="AI39" s="1"/>
      <c r="AJ39" s="1">
        <v>303466.96</v>
      </c>
      <c r="AK39" s="1"/>
      <c r="AL39" s="1"/>
      <c r="AM39" s="1"/>
      <c r="AN39" s="1"/>
      <c r="AO39" s="1"/>
      <c r="AP39" s="1">
        <v>0</v>
      </c>
      <c r="AQ39" s="1"/>
      <c r="AR39" s="1"/>
      <c r="AS39" s="1">
        <v>0</v>
      </c>
      <c r="AT39" s="1"/>
      <c r="AU39" s="1"/>
      <c r="AV39" s="1">
        <v>100000</v>
      </c>
      <c r="AW39" s="1"/>
      <c r="AX39" s="1"/>
      <c r="AY39" s="4">
        <f t="shared" si="15"/>
        <v>21731209.93</v>
      </c>
      <c r="AZ39" s="16"/>
      <c r="BA39" s="16"/>
      <c r="BB39" s="16"/>
    </row>
    <row r="40" spans="1:54" ht="12.75" hidden="1">
      <c r="A40" s="2" t="s">
        <v>45</v>
      </c>
      <c r="B40" s="2" t="s">
        <v>46</v>
      </c>
      <c r="C40" s="1">
        <v>2976297.46</v>
      </c>
      <c r="D40" s="1"/>
      <c r="E40" s="1"/>
      <c r="F40" s="1">
        <v>2870972.3</v>
      </c>
      <c r="G40" s="1"/>
      <c r="H40" s="1"/>
      <c r="I40" s="1">
        <v>1381620.84</v>
      </c>
      <c r="J40" s="1"/>
      <c r="K40" s="1"/>
      <c r="L40" s="1"/>
      <c r="M40" s="1">
        <v>1045224.02</v>
      </c>
      <c r="N40" s="1"/>
      <c r="O40" s="1"/>
      <c r="P40" s="24">
        <v>2027904.89</v>
      </c>
      <c r="Q40" s="1"/>
      <c r="R40" s="1"/>
      <c r="S40" s="1">
        <v>396042.37</v>
      </c>
      <c r="T40" s="1"/>
      <c r="U40" s="1"/>
      <c r="V40" s="1">
        <v>0</v>
      </c>
      <c r="W40" s="1">
        <v>0</v>
      </c>
      <c r="X40" s="1">
        <v>851215</v>
      </c>
      <c r="Y40" s="1"/>
      <c r="Z40" s="1"/>
      <c r="AA40" s="1"/>
      <c r="AB40" s="1"/>
      <c r="AC40" s="1"/>
      <c r="AD40" s="1">
        <v>1500000</v>
      </c>
      <c r="AE40" s="1"/>
      <c r="AF40" s="1"/>
      <c r="AG40" s="1">
        <v>3461107.55</v>
      </c>
      <c r="AH40" s="1"/>
      <c r="AI40" s="1"/>
      <c r="AJ40" s="1">
        <v>345065.22</v>
      </c>
      <c r="AK40" s="1"/>
      <c r="AL40" s="1"/>
      <c r="AM40" s="1"/>
      <c r="AN40" s="1"/>
      <c r="AO40" s="1"/>
      <c r="AP40" s="1">
        <v>0</v>
      </c>
      <c r="AQ40" s="1"/>
      <c r="AR40" s="1"/>
      <c r="AS40" s="1">
        <v>0</v>
      </c>
      <c r="AT40" s="1"/>
      <c r="AU40" s="1"/>
      <c r="AV40" s="1">
        <v>100000</v>
      </c>
      <c r="AW40" s="1"/>
      <c r="AX40" s="1"/>
      <c r="AY40" s="4">
        <f t="shared" si="15"/>
        <v>16955449.65</v>
      </c>
      <c r="AZ40" s="16"/>
      <c r="BA40" s="16"/>
      <c r="BB40" s="16"/>
    </row>
    <row r="41" spans="1:54" ht="12.75" hidden="1">
      <c r="A41" s="2" t="s">
        <v>47</v>
      </c>
      <c r="B41" s="2" t="s">
        <v>48</v>
      </c>
      <c r="C41" s="1">
        <v>5546182.81</v>
      </c>
      <c r="D41" s="1"/>
      <c r="E41" s="1"/>
      <c r="F41" s="1">
        <v>2198123</v>
      </c>
      <c r="G41" s="1"/>
      <c r="H41" s="1"/>
      <c r="I41" s="1">
        <v>1423680.66</v>
      </c>
      <c r="J41" s="1"/>
      <c r="K41" s="1"/>
      <c r="L41" s="1"/>
      <c r="M41" s="1">
        <v>759757.49</v>
      </c>
      <c r="N41" s="1"/>
      <c r="O41" s="1"/>
      <c r="P41" s="24">
        <v>1988074.37</v>
      </c>
      <c r="Q41" s="1"/>
      <c r="R41" s="1"/>
      <c r="S41" s="1">
        <v>494995.59</v>
      </c>
      <c r="T41" s="1"/>
      <c r="U41" s="1"/>
      <c r="V41" s="1">
        <v>0</v>
      </c>
      <c r="W41" s="1">
        <v>0</v>
      </c>
      <c r="X41" s="1">
        <v>860812</v>
      </c>
      <c r="Y41" s="1"/>
      <c r="Z41" s="1"/>
      <c r="AA41" s="1"/>
      <c r="AB41" s="1"/>
      <c r="AC41" s="1"/>
      <c r="AD41" s="1">
        <v>1500000</v>
      </c>
      <c r="AE41" s="1"/>
      <c r="AF41" s="1"/>
      <c r="AG41" s="1">
        <v>3525017.84</v>
      </c>
      <c r="AH41" s="1"/>
      <c r="AI41" s="1"/>
      <c r="AJ41" s="1">
        <v>310910.46</v>
      </c>
      <c r="AK41" s="1"/>
      <c r="AL41" s="1"/>
      <c r="AM41" s="1"/>
      <c r="AN41" s="1"/>
      <c r="AO41" s="1"/>
      <c r="AP41" s="1">
        <v>0</v>
      </c>
      <c r="AQ41" s="1"/>
      <c r="AR41" s="1"/>
      <c r="AS41" s="1">
        <v>0</v>
      </c>
      <c r="AT41" s="1"/>
      <c r="AU41" s="1"/>
      <c r="AV41" s="1">
        <v>100000</v>
      </c>
      <c r="AW41" s="1"/>
      <c r="AX41" s="1"/>
      <c r="AY41" s="4">
        <f t="shared" si="15"/>
        <v>18707554.22</v>
      </c>
      <c r="AZ41" s="16"/>
      <c r="BA41" s="16"/>
      <c r="BB41" s="16"/>
    </row>
    <row r="42" spans="1:54" ht="12.75" hidden="1">
      <c r="A42" s="2" t="s">
        <v>49</v>
      </c>
      <c r="B42" s="2" t="s">
        <v>50</v>
      </c>
      <c r="C42" s="1">
        <v>13220918.85</v>
      </c>
      <c r="D42" s="1"/>
      <c r="E42" s="1"/>
      <c r="F42" s="1">
        <v>4544826.57</v>
      </c>
      <c r="G42" s="1"/>
      <c r="H42" s="1"/>
      <c r="I42" s="1">
        <v>3391960.7</v>
      </c>
      <c r="J42" s="1"/>
      <c r="K42" s="1"/>
      <c r="L42" s="1"/>
      <c r="M42" s="1">
        <v>1002519.05</v>
      </c>
      <c r="N42" s="1"/>
      <c r="O42" s="1"/>
      <c r="P42" s="24">
        <v>3431865.92</v>
      </c>
      <c r="Q42" s="1"/>
      <c r="R42" s="1"/>
      <c r="S42" s="1">
        <v>592814.2</v>
      </c>
      <c r="T42" s="1"/>
      <c r="U42" s="1"/>
      <c r="V42" s="1">
        <v>0</v>
      </c>
      <c r="W42" s="1">
        <v>0</v>
      </c>
      <c r="X42" s="1">
        <v>1050386</v>
      </c>
      <c r="Y42" s="1"/>
      <c r="Z42" s="1"/>
      <c r="AA42" s="1"/>
      <c r="AB42" s="1"/>
      <c r="AC42" s="1"/>
      <c r="AD42" s="1">
        <v>0</v>
      </c>
      <c r="AE42" s="1"/>
      <c r="AF42" s="1"/>
      <c r="AG42" s="1">
        <v>2330915.28</v>
      </c>
      <c r="AH42" s="1"/>
      <c r="AI42" s="1"/>
      <c r="AJ42" s="1">
        <v>163505.3</v>
      </c>
      <c r="AK42" s="1"/>
      <c r="AL42" s="1"/>
      <c r="AM42" s="1"/>
      <c r="AN42" s="1"/>
      <c r="AO42" s="1"/>
      <c r="AP42" s="1">
        <v>0</v>
      </c>
      <c r="AQ42" s="1"/>
      <c r="AR42" s="1"/>
      <c r="AS42" s="1">
        <v>0</v>
      </c>
      <c r="AT42" s="1"/>
      <c r="AU42" s="1"/>
      <c r="AV42" s="1">
        <v>100000</v>
      </c>
      <c r="AW42" s="1"/>
      <c r="AX42" s="1"/>
      <c r="AY42" s="4">
        <f t="shared" si="15"/>
        <v>29829711.870000005</v>
      </c>
      <c r="AZ42" s="16"/>
      <c r="BA42" s="16"/>
      <c r="BB42" s="16"/>
    </row>
    <row r="43" spans="1:54" ht="12.75" hidden="1">
      <c r="A43" s="2" t="s">
        <v>51</v>
      </c>
      <c r="B43" s="2" t="s">
        <v>52</v>
      </c>
      <c r="C43" s="1">
        <v>1149452</v>
      </c>
      <c r="D43" s="1"/>
      <c r="E43" s="1"/>
      <c r="F43" s="1">
        <v>224856</v>
      </c>
      <c r="G43" s="1"/>
      <c r="H43" s="1"/>
      <c r="I43" s="1">
        <v>280828</v>
      </c>
      <c r="J43" s="1"/>
      <c r="K43" s="1"/>
      <c r="L43" s="1"/>
      <c r="M43" s="1">
        <v>18785.78</v>
      </c>
      <c r="N43" s="1"/>
      <c r="O43" s="1"/>
      <c r="P43" s="24">
        <v>924014.8</v>
      </c>
      <c r="Q43" s="1"/>
      <c r="R43" s="1"/>
      <c r="S43" s="1">
        <v>287607.24</v>
      </c>
      <c r="T43" s="1"/>
      <c r="U43" s="1"/>
      <c r="V43" s="1">
        <v>0</v>
      </c>
      <c r="W43" s="1">
        <v>0</v>
      </c>
      <c r="X43" s="1">
        <v>440876</v>
      </c>
      <c r="Y43" s="1"/>
      <c r="Z43" s="1"/>
      <c r="AA43" s="1"/>
      <c r="AB43" s="1"/>
      <c r="AC43" s="1"/>
      <c r="AD43" s="1">
        <v>2500000</v>
      </c>
      <c r="AE43" s="1"/>
      <c r="AF43" s="1"/>
      <c r="AG43" s="1">
        <v>1239259.67</v>
      </c>
      <c r="AH43" s="1"/>
      <c r="AI43" s="1"/>
      <c r="AJ43" s="1">
        <v>60032.18</v>
      </c>
      <c r="AK43" s="1"/>
      <c r="AL43" s="1"/>
      <c r="AM43" s="1"/>
      <c r="AN43" s="1"/>
      <c r="AO43" s="1"/>
      <c r="AP43" s="1">
        <v>0</v>
      </c>
      <c r="AQ43" s="1"/>
      <c r="AR43" s="1"/>
      <c r="AS43" s="1">
        <v>0</v>
      </c>
      <c r="AT43" s="1"/>
      <c r="AU43" s="1"/>
      <c r="AV43" s="1">
        <v>100000</v>
      </c>
      <c r="AW43" s="1"/>
      <c r="AX43" s="1"/>
      <c r="AY43" s="4">
        <f t="shared" si="15"/>
        <v>7225711.67</v>
      </c>
      <c r="AZ43" s="16"/>
      <c r="BA43" s="16"/>
      <c r="BB43" s="16"/>
    </row>
    <row r="44" spans="1:54" ht="12.75" hidden="1">
      <c r="A44" s="2" t="s">
        <v>53</v>
      </c>
      <c r="B44" s="2" t="s">
        <v>54</v>
      </c>
      <c r="C44" s="1">
        <v>6609360.89</v>
      </c>
      <c r="D44" s="1"/>
      <c r="E44" s="1"/>
      <c r="F44" s="1">
        <v>2395365.34</v>
      </c>
      <c r="G44" s="1"/>
      <c r="H44" s="1"/>
      <c r="I44" s="1">
        <v>2004388.82</v>
      </c>
      <c r="J44" s="1"/>
      <c r="K44" s="1"/>
      <c r="L44" s="1"/>
      <c r="M44" s="1">
        <v>558375.18</v>
      </c>
      <c r="N44" s="1"/>
      <c r="O44" s="1"/>
      <c r="P44" s="24">
        <v>2447942.89</v>
      </c>
      <c r="Q44" s="1"/>
      <c r="R44" s="1"/>
      <c r="S44" s="1">
        <v>703390.51</v>
      </c>
      <c r="T44" s="1"/>
      <c r="U44" s="1"/>
      <c r="V44" s="1">
        <v>0</v>
      </c>
      <c r="W44" s="1">
        <v>0</v>
      </c>
      <c r="X44" s="1">
        <v>1077830</v>
      </c>
      <c r="Y44" s="1"/>
      <c r="Z44" s="1"/>
      <c r="AA44" s="1"/>
      <c r="AB44" s="1"/>
      <c r="AC44" s="1"/>
      <c r="AD44" s="1">
        <v>1500000</v>
      </c>
      <c r="AE44" s="1"/>
      <c r="AF44" s="1"/>
      <c r="AG44" s="1">
        <v>2744430.4</v>
      </c>
      <c r="AH44" s="1"/>
      <c r="AI44" s="1"/>
      <c r="AJ44" s="1">
        <v>503967.39</v>
      </c>
      <c r="AK44" s="1"/>
      <c r="AL44" s="1"/>
      <c r="AM44" s="1"/>
      <c r="AN44" s="1"/>
      <c r="AO44" s="1"/>
      <c r="AP44" s="1">
        <v>0</v>
      </c>
      <c r="AQ44" s="1"/>
      <c r="AR44" s="1"/>
      <c r="AS44" s="1">
        <v>0</v>
      </c>
      <c r="AT44" s="1"/>
      <c r="AU44" s="1"/>
      <c r="AV44" s="1">
        <v>100000</v>
      </c>
      <c r="AW44" s="1"/>
      <c r="AX44" s="1"/>
      <c r="AY44" s="4">
        <f t="shared" si="15"/>
        <v>20645051.42</v>
      </c>
      <c r="AZ44" s="16"/>
      <c r="BA44" s="16"/>
      <c r="BB44" s="16"/>
    </row>
    <row r="45" spans="1:54" ht="12.75" hidden="1">
      <c r="A45" s="2" t="s">
        <v>55</v>
      </c>
      <c r="B45" s="2" t="s">
        <v>56</v>
      </c>
      <c r="C45" s="1">
        <v>3917077.53</v>
      </c>
      <c r="D45" s="1"/>
      <c r="E45" s="1"/>
      <c r="F45" s="1">
        <v>1399526.43</v>
      </c>
      <c r="G45" s="1"/>
      <c r="H45" s="1"/>
      <c r="I45" s="1">
        <v>772591.75</v>
      </c>
      <c r="J45" s="1"/>
      <c r="K45" s="1"/>
      <c r="L45" s="1"/>
      <c r="M45" s="1">
        <v>212486.63</v>
      </c>
      <c r="N45" s="1"/>
      <c r="O45" s="1"/>
      <c r="P45" s="24">
        <v>1201877.64</v>
      </c>
      <c r="Q45" s="1"/>
      <c r="R45" s="1"/>
      <c r="S45" s="1">
        <v>280001.28</v>
      </c>
      <c r="T45" s="1"/>
      <c r="U45" s="1"/>
      <c r="V45" s="1">
        <v>17485</v>
      </c>
      <c r="W45" s="1">
        <v>0</v>
      </c>
      <c r="X45" s="1">
        <v>591117</v>
      </c>
      <c r="Y45" s="1"/>
      <c r="Z45" s="1"/>
      <c r="AA45" s="1"/>
      <c r="AB45" s="1"/>
      <c r="AC45" s="1"/>
      <c r="AD45" s="1">
        <v>2500000</v>
      </c>
      <c r="AE45" s="1"/>
      <c r="AF45" s="1"/>
      <c r="AG45" s="1">
        <v>2142793.05</v>
      </c>
      <c r="AH45" s="1"/>
      <c r="AI45" s="1"/>
      <c r="AJ45" s="1">
        <v>114729.05</v>
      </c>
      <c r="AK45" s="1"/>
      <c r="AL45" s="1"/>
      <c r="AM45" s="1"/>
      <c r="AN45" s="1"/>
      <c r="AO45" s="1"/>
      <c r="AP45" s="1">
        <v>0</v>
      </c>
      <c r="AQ45" s="1"/>
      <c r="AR45" s="1"/>
      <c r="AS45" s="1">
        <v>0</v>
      </c>
      <c r="AT45" s="1"/>
      <c r="AU45" s="1"/>
      <c r="AV45" s="1">
        <v>100000</v>
      </c>
      <c r="AW45" s="1"/>
      <c r="AX45" s="1"/>
      <c r="AY45" s="4">
        <f t="shared" si="15"/>
        <v>13249685.36</v>
      </c>
      <c r="AZ45" s="16"/>
      <c r="BA45" s="16"/>
      <c r="BB45" s="16"/>
    </row>
    <row r="46" spans="1:54" ht="12.75" hidden="1">
      <c r="A46" s="2" t="s">
        <v>57</v>
      </c>
      <c r="B46" s="2" t="s">
        <v>58</v>
      </c>
      <c r="C46" s="1">
        <v>392613</v>
      </c>
      <c r="D46" s="1"/>
      <c r="E46" s="1"/>
      <c r="F46" s="1">
        <v>356809</v>
      </c>
      <c r="G46" s="1"/>
      <c r="H46" s="1"/>
      <c r="I46" s="1">
        <v>106910</v>
      </c>
      <c r="J46" s="1"/>
      <c r="K46" s="1"/>
      <c r="L46" s="1"/>
      <c r="M46" s="1">
        <v>325945</v>
      </c>
      <c r="N46" s="1"/>
      <c r="O46" s="1"/>
      <c r="P46" s="24">
        <v>565841.08</v>
      </c>
      <c r="Q46" s="1"/>
      <c r="R46" s="1"/>
      <c r="S46" s="1">
        <v>220164.87</v>
      </c>
      <c r="T46" s="1"/>
      <c r="U46" s="1"/>
      <c r="V46" s="1">
        <v>0</v>
      </c>
      <c r="W46" s="1">
        <v>0</v>
      </c>
      <c r="X46" s="1">
        <v>427523</v>
      </c>
      <c r="Y46" s="1"/>
      <c r="Z46" s="1"/>
      <c r="AA46" s="1"/>
      <c r="AB46" s="1"/>
      <c r="AC46" s="1"/>
      <c r="AD46" s="1">
        <v>5000000</v>
      </c>
      <c r="AE46" s="1"/>
      <c r="AF46" s="1"/>
      <c r="AG46" s="1">
        <v>1578726.33</v>
      </c>
      <c r="AH46" s="1"/>
      <c r="AI46" s="1"/>
      <c r="AJ46" s="1">
        <v>184039.64</v>
      </c>
      <c r="AK46" s="1"/>
      <c r="AL46" s="1"/>
      <c r="AM46" s="1"/>
      <c r="AN46" s="1"/>
      <c r="AO46" s="1"/>
      <c r="AP46" s="1">
        <v>0</v>
      </c>
      <c r="AQ46" s="1"/>
      <c r="AR46" s="1"/>
      <c r="AS46" s="1">
        <v>0</v>
      </c>
      <c r="AT46" s="1"/>
      <c r="AU46" s="1"/>
      <c r="AV46" s="1">
        <v>100000</v>
      </c>
      <c r="AW46" s="1"/>
      <c r="AX46" s="1"/>
      <c r="AY46" s="4">
        <f t="shared" si="15"/>
        <v>9258571.920000002</v>
      </c>
      <c r="AZ46" s="16"/>
      <c r="BA46" s="16"/>
      <c r="BB46" s="16"/>
    </row>
    <row r="47" spans="1:54" ht="25.5" hidden="1">
      <c r="A47" s="87" t="s">
        <v>15</v>
      </c>
      <c r="B47" s="87"/>
      <c r="C47" s="4">
        <f>SUM(C31:C46)</f>
        <v>117155998.58999999</v>
      </c>
      <c r="D47" s="4"/>
      <c r="E47" s="4"/>
      <c r="F47" s="4">
        <f>SUM(F31:F46)</f>
        <v>120798597.54000002</v>
      </c>
      <c r="G47" s="4"/>
      <c r="H47" s="4"/>
      <c r="I47" s="4">
        <f>SUM(I31:I46)</f>
        <v>31305141.939999998</v>
      </c>
      <c r="J47" s="4"/>
      <c r="K47" s="4"/>
      <c r="L47" s="4"/>
      <c r="M47" s="4">
        <f>SUM(M31:M46)</f>
        <v>76232854.85</v>
      </c>
      <c r="N47" s="4"/>
      <c r="O47" s="4"/>
      <c r="P47" s="25">
        <f>SUM(P31:P46)</f>
        <v>56034087.18</v>
      </c>
      <c r="Q47" s="4"/>
      <c r="R47" s="4"/>
      <c r="S47" s="4">
        <f>SUM(S31:S46)</f>
        <v>8199453.100000001</v>
      </c>
      <c r="T47" s="4"/>
      <c r="U47" s="4"/>
      <c r="V47" s="4">
        <f>SUM(V31:V46)</f>
        <v>2129633</v>
      </c>
      <c r="W47" s="4">
        <f>SUM(W31:W46)</f>
        <v>10266204</v>
      </c>
      <c r="X47" s="4">
        <f>SUM(X31:X46)</f>
        <v>16549167</v>
      </c>
      <c r="Y47" s="4"/>
      <c r="Z47" s="4"/>
      <c r="AA47" s="4"/>
      <c r="AB47" s="4"/>
      <c r="AC47" s="4"/>
      <c r="AD47" s="4">
        <f>SUM(AD31:AD46)</f>
        <v>25500000</v>
      </c>
      <c r="AE47" s="4"/>
      <c r="AF47" s="4"/>
      <c r="AG47" s="4">
        <f>SUM(AG31:AG46)</f>
        <v>48381789.4</v>
      </c>
      <c r="AH47" s="4"/>
      <c r="AI47" s="4"/>
      <c r="AJ47" s="4">
        <f>SUM(AJ31:AJ46)</f>
        <v>11633759.980000006</v>
      </c>
      <c r="AK47" s="4"/>
      <c r="AL47" s="4"/>
      <c r="AM47" s="4"/>
      <c r="AN47" s="4"/>
      <c r="AO47" s="4"/>
      <c r="AP47" s="4">
        <f>SUM(AP31:AP46)</f>
        <v>120160</v>
      </c>
      <c r="AQ47" s="4"/>
      <c r="AR47" s="4"/>
      <c r="AS47" s="4">
        <f>SUM(AS31:AS46)</f>
        <v>0</v>
      </c>
      <c r="AT47" s="4"/>
      <c r="AU47" s="4"/>
      <c r="AV47" s="4">
        <f>SUM(AV31:AV46)</f>
        <v>1600000</v>
      </c>
      <c r="AW47" s="4"/>
      <c r="AX47" s="4"/>
      <c r="AY47" s="4">
        <f>SUM(AY31:AY46)</f>
        <v>525906846.5800001</v>
      </c>
      <c r="AZ47" s="16"/>
      <c r="BA47" s="16"/>
      <c r="BB47" s="16"/>
    </row>
    <row r="48" spans="1:49" ht="12.75">
      <c r="A48" t="str">
        <f>+ปี59!A5</f>
        <v>ข้อมูล ณ วันที่ 4 ตุลาคม 2559
</v>
      </c>
      <c r="D48" s="36">
        <f>+D25-ปี59!C25</f>
        <v>219397484.39000002</v>
      </c>
      <c r="G48" s="36">
        <f>+G25-ปี59!D25</f>
        <v>-32177029.52000004</v>
      </c>
      <c r="J48" s="36">
        <f>+J25-ปี59!E25</f>
        <v>-59933053.099999994</v>
      </c>
      <c r="N48" s="36">
        <f>+N25-ปี59!F25</f>
        <v>-27010451.439999998</v>
      </c>
      <c r="Q48" s="36">
        <f>+Q25-ปี59!G25</f>
        <v>-38016853.48999998</v>
      </c>
      <c r="Y48" s="36">
        <f>+Y25-ปี59!H25</f>
        <v>-53581197.720000006</v>
      </c>
      <c r="AE48" s="36">
        <f>+AE25-ปี59!K25</f>
        <v>-4168490.119999999</v>
      </c>
      <c r="AH48" s="36">
        <f>+AH25-ปี59!L25</f>
        <v>4209981</v>
      </c>
      <c r="AK48" s="36">
        <f>+AK25-ปี59!N25</f>
        <v>12376870</v>
      </c>
      <c r="AQ48" s="36">
        <f>+AQ25-ปี59!P25</f>
        <v>31400622.4</v>
      </c>
      <c r="AT48" s="36">
        <f>+AT25-ปี59!Q25</f>
        <v>587353.4299999997</v>
      </c>
      <c r="AW48" s="36">
        <f>+AW25-ปี59!R25</f>
        <v>-48228872.519999996</v>
      </c>
    </row>
  </sheetData>
  <sheetProtection/>
  <mergeCells count="21">
    <mergeCell ref="A1:BB1"/>
    <mergeCell ref="A25:B25"/>
    <mergeCell ref="E7:E8"/>
    <mergeCell ref="A2:BB2"/>
    <mergeCell ref="AS6:AU6"/>
    <mergeCell ref="A47:B47"/>
    <mergeCell ref="C6:Z6"/>
    <mergeCell ref="H7:H8"/>
    <mergeCell ref="AP28:AS28"/>
    <mergeCell ref="AP6:AR6"/>
    <mergeCell ref="A3:BB3"/>
    <mergeCell ref="A28:A30"/>
    <mergeCell ref="A5:BB5"/>
    <mergeCell ref="C28:S28"/>
    <mergeCell ref="A6:A8"/>
    <mergeCell ref="AV6:AY6"/>
    <mergeCell ref="AJ6:AL6"/>
    <mergeCell ref="B28:B30"/>
    <mergeCell ref="B6:B8"/>
    <mergeCell ref="AY28:AY29"/>
    <mergeCell ref="A4:BB4"/>
  </mergeCells>
  <printOptions/>
  <pageMargins left="0.2" right="0.22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49"/>
  <sheetViews>
    <sheetView zoomScale="90" zoomScaleNormal="90" zoomScalePageLayoutView="0" workbookViewId="0" topLeftCell="B1">
      <pane xSplit="1" ySplit="8" topLeftCell="F3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55" sqref="G55"/>
    </sheetView>
  </sheetViews>
  <sheetFormatPr defaultColWidth="30.8515625" defaultRowHeight="12.75"/>
  <cols>
    <col min="1" max="1" width="30.8515625" style="35" hidden="1" customWidth="1"/>
    <col min="2" max="2" width="28.00390625" style="35" customWidth="1"/>
    <col min="3" max="3" width="18.8515625" style="35" customWidth="1"/>
    <col min="4" max="4" width="14.8515625" style="35" bestFit="1" customWidth="1"/>
    <col min="5" max="5" width="14.421875" style="35" customWidth="1"/>
    <col min="6" max="6" width="14.8515625" style="35" bestFit="1" customWidth="1"/>
    <col min="7" max="7" width="24.7109375" style="35" customWidth="1"/>
    <col min="8" max="8" width="13.57421875" style="35" bestFit="1" customWidth="1"/>
    <col min="9" max="9" width="20.140625" style="35" customWidth="1"/>
    <col min="10" max="10" width="14.57421875" style="35" customWidth="1"/>
    <col min="11" max="11" width="16.57421875" style="35" customWidth="1"/>
    <col min="12" max="12" width="20.57421875" style="35" customWidth="1"/>
    <col min="13" max="16384" width="30.8515625" style="35" customWidth="1"/>
  </cols>
  <sheetData>
    <row r="1" spans="1:10" ht="19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89" t="str">
        <f>+ปี59!A4</f>
        <v>วันที่ทำรายการตั้งแต่  01 ตุลาคม 2558 ถึง 30 กันยายน 2559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116" t="str">
        <f>+ปี59!A5</f>
        <v>ข้อมูล ณ วันที่ 4 ตุลาคม 2559
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2" s="40" customFormat="1" ht="12.75">
      <c r="A6" s="122" t="s">
        <v>4</v>
      </c>
      <c r="B6" s="122" t="s">
        <v>5</v>
      </c>
      <c r="C6" s="122" t="s">
        <v>6</v>
      </c>
      <c r="D6" s="122"/>
      <c r="E6" s="122"/>
      <c r="F6" s="122"/>
      <c r="G6" s="122"/>
      <c r="H6" s="122"/>
      <c r="J6" s="39"/>
      <c r="K6" s="79"/>
      <c r="L6" s="81"/>
    </row>
    <row r="7" spans="1:12" s="40" customFormat="1" ht="36">
      <c r="A7" s="122"/>
      <c r="B7" s="122"/>
      <c r="C7" s="77" t="s">
        <v>16</v>
      </c>
      <c r="D7" s="77" t="s">
        <v>17</v>
      </c>
      <c r="E7" s="77" t="s">
        <v>18</v>
      </c>
      <c r="F7" s="77" t="s">
        <v>19</v>
      </c>
      <c r="G7" s="77" t="s">
        <v>20</v>
      </c>
      <c r="H7" s="77" t="s">
        <v>60</v>
      </c>
      <c r="I7" s="77" t="s">
        <v>61</v>
      </c>
      <c r="J7" s="77" t="s">
        <v>21</v>
      </c>
      <c r="K7" s="82" t="s">
        <v>144</v>
      </c>
      <c r="L7" s="77" t="s">
        <v>19</v>
      </c>
    </row>
    <row r="8" spans="1:12" s="40" customFormat="1" ht="25.5">
      <c r="A8" s="121"/>
      <c r="B8" s="122" t="s">
        <v>26</v>
      </c>
      <c r="C8" s="51" t="s">
        <v>26</v>
      </c>
      <c r="D8" s="51" t="s">
        <v>26</v>
      </c>
      <c r="E8" s="51" t="s">
        <v>26</v>
      </c>
      <c r="F8" s="51" t="s">
        <v>26</v>
      </c>
      <c r="G8" s="51" t="s">
        <v>26</v>
      </c>
      <c r="H8" s="51" t="s">
        <v>26</v>
      </c>
      <c r="J8" s="51" t="s">
        <v>26</v>
      </c>
      <c r="K8" s="80" t="s">
        <v>26</v>
      </c>
      <c r="L8" s="81"/>
    </row>
    <row r="9" spans="1:12" ht="12.75">
      <c r="A9" s="48" t="s">
        <v>27</v>
      </c>
      <c r="B9" s="50" t="s">
        <v>28</v>
      </c>
      <c r="C9" s="52">
        <f>+ปี59!D9</f>
        <v>46399569.97</v>
      </c>
      <c r="D9" s="52">
        <f>+ปี59!E9</f>
        <v>105572885.66</v>
      </c>
      <c r="E9" s="52">
        <f>+ปี59!F9</f>
        <v>29421796.29</v>
      </c>
      <c r="F9" s="52">
        <f>+ปี59!G9</f>
        <v>75414865.5</v>
      </c>
      <c r="G9" s="52">
        <f>+ปี59!H9</f>
        <v>21576879.4</v>
      </c>
      <c r="H9" s="52">
        <f>+ปี59!I9</f>
        <v>1107888</v>
      </c>
      <c r="I9" s="52" t="str">
        <f>+ปี59!J9</f>
        <v>-</v>
      </c>
      <c r="J9" s="52">
        <f>+ปี59!K9</f>
        <v>928818.42</v>
      </c>
      <c r="K9" s="52" t="str">
        <f>+ปี59!L9</f>
        <v>-</v>
      </c>
      <c r="L9" s="52">
        <f>+ปี59!M9</f>
        <v>119339.65</v>
      </c>
    </row>
    <row r="10" spans="1:12" ht="12.75">
      <c r="A10" s="48" t="s">
        <v>29</v>
      </c>
      <c r="B10" s="50" t="s">
        <v>30</v>
      </c>
      <c r="C10" s="52">
        <f>+ปี59!D10</f>
        <v>21848994.55</v>
      </c>
      <c r="D10" s="52">
        <f>+ปี59!E10</f>
        <v>24802694.59</v>
      </c>
      <c r="E10" s="52">
        <f>+ปี59!F10</f>
        <v>8529346.09</v>
      </c>
      <c r="F10" s="52">
        <f>+ปี59!G10</f>
        <v>13065431.25</v>
      </c>
      <c r="G10" s="52">
        <f>+ปี59!H10</f>
        <v>9102633.52</v>
      </c>
      <c r="H10" s="52">
        <f>+ปี59!I10</f>
        <v>1607398</v>
      </c>
      <c r="I10" s="52" t="str">
        <f>+ปี59!J10</f>
        <v>-</v>
      </c>
      <c r="J10" s="52">
        <f>+ปี59!K10</f>
        <v>594632.37</v>
      </c>
      <c r="K10" s="52" t="str">
        <f>+ปี59!L10</f>
        <v>-</v>
      </c>
      <c r="L10" s="52">
        <f>+ปี59!M10</f>
        <v>898429.3</v>
      </c>
    </row>
    <row r="11" spans="1:12" ht="12.75">
      <c r="A11" s="48" t="s">
        <v>31</v>
      </c>
      <c r="B11" s="50" t="s">
        <v>148</v>
      </c>
      <c r="C11" s="52">
        <f>+ปี59!D11</f>
        <v>11212588.71</v>
      </c>
      <c r="D11" s="52">
        <f>+ปี59!E11</f>
        <v>4812090.49</v>
      </c>
      <c r="E11" s="52">
        <f>+ปี59!F11</f>
        <v>6725671.34</v>
      </c>
      <c r="F11" s="52">
        <f>+ปี59!G11</f>
        <v>961973.36</v>
      </c>
      <c r="G11" s="52">
        <f>+ปี59!H11</f>
        <v>3974493.33</v>
      </c>
      <c r="H11" s="52">
        <f>+ปี59!I11</f>
        <v>736278</v>
      </c>
      <c r="I11" s="52" t="str">
        <f>+ปี59!J11</f>
        <v>-</v>
      </c>
      <c r="J11" s="52">
        <f>+ปี59!K11</f>
        <v>583232.61</v>
      </c>
      <c r="K11" s="52" t="str">
        <f>+ปี59!L11</f>
        <v>-</v>
      </c>
      <c r="L11" s="52">
        <f>+ปี59!M11</f>
        <v>89506.68</v>
      </c>
    </row>
    <row r="12" spans="1:12" ht="12.75">
      <c r="A12" s="48" t="s">
        <v>33</v>
      </c>
      <c r="B12" s="50" t="s">
        <v>34</v>
      </c>
      <c r="C12" s="52">
        <f>+ปี59!D12</f>
        <v>10623220.81</v>
      </c>
      <c r="D12" s="52">
        <f>+ปี59!E12</f>
        <v>4260366.3</v>
      </c>
      <c r="E12" s="52">
        <f>+ปี59!F12</f>
        <v>4981395.48</v>
      </c>
      <c r="F12" s="52">
        <f>+ปี59!G12</f>
        <v>841368.52</v>
      </c>
      <c r="G12" s="52">
        <f>+ปี59!H12</f>
        <v>2248098.39</v>
      </c>
      <c r="H12" s="52">
        <f>+ปี59!I12</f>
        <v>186842</v>
      </c>
      <c r="I12" s="52" t="str">
        <f>+ปี59!J12</f>
        <v>-</v>
      </c>
      <c r="J12" s="52">
        <f>+ปี59!K12</f>
        <v>335482.32</v>
      </c>
      <c r="K12" s="52" t="str">
        <f>+ปี59!L12</f>
        <v>-</v>
      </c>
      <c r="L12" s="52">
        <f>+ปี59!M12</f>
        <v>79943.09</v>
      </c>
    </row>
    <row r="13" spans="1:12" ht="12.75">
      <c r="A13" s="48" t="s">
        <v>35</v>
      </c>
      <c r="B13" s="50" t="s">
        <v>36</v>
      </c>
      <c r="C13" s="52">
        <f>+ปี59!D13</f>
        <v>4113692.79</v>
      </c>
      <c r="D13" s="52">
        <f>+ปี59!E13</f>
        <v>2760721.72</v>
      </c>
      <c r="E13" s="52">
        <f>+ปี59!F13</f>
        <v>6647609.74</v>
      </c>
      <c r="F13" s="52">
        <f>+ปี59!G13</f>
        <v>546133.03</v>
      </c>
      <c r="G13" s="52">
        <f>+ปี59!H13</f>
        <v>1735441.32</v>
      </c>
      <c r="H13" s="52">
        <f>+ปี59!I13</f>
        <v>568220</v>
      </c>
      <c r="I13" s="52" t="str">
        <f>+ปี59!J13</f>
        <v>-</v>
      </c>
      <c r="J13" s="52">
        <f>+ปี59!K13</f>
        <v>750633.4</v>
      </c>
      <c r="K13" s="52" t="str">
        <f>+ปี59!L13</f>
        <v>-</v>
      </c>
      <c r="L13" s="52">
        <f>+ปี59!M13</f>
        <v>44015</v>
      </c>
    </row>
    <row r="14" spans="1:12" ht="12.75">
      <c r="A14" s="48" t="s">
        <v>37</v>
      </c>
      <c r="B14" s="50" t="s">
        <v>149</v>
      </c>
      <c r="C14" s="52">
        <f>+ปี59!D14</f>
        <v>7125342.89</v>
      </c>
      <c r="D14" s="52">
        <f>+ปี59!E14</f>
        <v>2205320.21</v>
      </c>
      <c r="E14" s="52">
        <f>+ปี59!F14</f>
        <v>5019608.05</v>
      </c>
      <c r="F14" s="52">
        <f>+ปี59!G14</f>
        <v>471016.2</v>
      </c>
      <c r="G14" s="52">
        <f>+ปี59!H14</f>
        <v>1476568.49</v>
      </c>
      <c r="H14" s="52">
        <f>+ปี59!I14</f>
        <v>290239</v>
      </c>
      <c r="I14" s="52" t="str">
        <f>+ปี59!J14</f>
        <v>-</v>
      </c>
      <c r="J14" s="52">
        <f>+ปี59!K14</f>
        <v>527019.33</v>
      </c>
      <c r="K14" s="52">
        <f>+ปี59!L14</f>
        <v>2000000</v>
      </c>
      <c r="L14" s="52">
        <f>+ปี59!M14</f>
        <v>29750.95</v>
      </c>
    </row>
    <row r="15" spans="1:12" ht="12.75">
      <c r="A15" s="48" t="s">
        <v>39</v>
      </c>
      <c r="B15" s="50" t="s">
        <v>40</v>
      </c>
      <c r="C15" s="52">
        <f>+ปี59!D15</f>
        <v>25541003.83</v>
      </c>
      <c r="D15" s="52">
        <f>+ปี59!E15</f>
        <v>8053979.38</v>
      </c>
      <c r="E15" s="52">
        <f>+ปี59!F15</f>
        <v>13762243.86</v>
      </c>
      <c r="F15" s="52">
        <f>+ปี59!G15</f>
        <v>2039677.8</v>
      </c>
      <c r="G15" s="52">
        <f>+ปี59!H15</f>
        <v>4368098.53</v>
      </c>
      <c r="H15" s="52">
        <f>+ปี59!I15</f>
        <v>437809</v>
      </c>
      <c r="I15" s="52" t="str">
        <f>+ปี59!J15</f>
        <v>-</v>
      </c>
      <c r="J15" s="52">
        <f>+ปี59!K15</f>
        <v>618600.95</v>
      </c>
      <c r="K15" s="52" t="str">
        <f>+ปี59!L15</f>
        <v>-</v>
      </c>
      <c r="L15" s="52">
        <f>+ปี59!M15</f>
        <v>123951.85</v>
      </c>
    </row>
    <row r="16" spans="1:12" ht="12.75">
      <c r="A16" s="48" t="s">
        <v>41</v>
      </c>
      <c r="B16" s="50" t="s">
        <v>42</v>
      </c>
      <c r="C16" s="52">
        <f>+ปี59!D16</f>
        <v>12801112.08</v>
      </c>
      <c r="D16" s="52">
        <f>+ปี59!E16</f>
        <v>4848717.1</v>
      </c>
      <c r="E16" s="52">
        <f>+ปี59!F16</f>
        <v>6847342.06</v>
      </c>
      <c r="F16" s="52">
        <f>+ปี59!G16</f>
        <v>664425.75</v>
      </c>
      <c r="G16" s="52">
        <f>+ปี59!H16</f>
        <v>1923884.95</v>
      </c>
      <c r="H16" s="52">
        <f>+ปี59!I16</f>
        <v>288087</v>
      </c>
      <c r="I16" s="52" t="str">
        <f>+ปี59!J16</f>
        <v>-</v>
      </c>
      <c r="J16" s="52">
        <f>+ปี59!K16</f>
        <v>588545.31</v>
      </c>
      <c r="K16" s="52">
        <f>+ปี59!L16</f>
        <v>3000000</v>
      </c>
      <c r="L16" s="52">
        <f>+ปี59!M16</f>
        <v>30107.4</v>
      </c>
    </row>
    <row r="17" spans="1:12" ht="12.75">
      <c r="A17" s="48" t="s">
        <v>43</v>
      </c>
      <c r="B17" s="50" t="s">
        <v>44</v>
      </c>
      <c r="C17" s="52">
        <f>+ปี59!D17</f>
        <v>13416349.72</v>
      </c>
      <c r="D17" s="52">
        <f>+ปี59!E17</f>
        <v>4409612.64</v>
      </c>
      <c r="E17" s="52">
        <f>+ปี59!F17</f>
        <v>6683451.89</v>
      </c>
      <c r="F17" s="52">
        <f>+ปี59!G17</f>
        <v>777866.71</v>
      </c>
      <c r="G17" s="52">
        <f>+ปี59!H17</f>
        <v>2306477.32</v>
      </c>
      <c r="H17" s="52" t="str">
        <f>+ปี59!I17</f>
        <v>-</v>
      </c>
      <c r="I17" s="52" t="str">
        <f>+ปี59!J17</f>
        <v>-</v>
      </c>
      <c r="J17" s="52">
        <f>+ปี59!K17</f>
        <v>537036.56</v>
      </c>
      <c r="K17" s="52" t="str">
        <f>+ปี59!L17</f>
        <v>-</v>
      </c>
      <c r="L17" s="52">
        <f>+ปี59!M17</f>
        <v>62516.51</v>
      </c>
    </row>
    <row r="18" spans="1:12" ht="12.75">
      <c r="A18" s="48" t="s">
        <v>45</v>
      </c>
      <c r="B18" s="50" t="s">
        <v>46</v>
      </c>
      <c r="C18" s="52">
        <f>+ปี59!D18</f>
        <v>7338556.1</v>
      </c>
      <c r="D18" s="52">
        <f>+ปี59!E18</f>
        <v>4676984.07</v>
      </c>
      <c r="E18" s="52">
        <f>+ปี59!F18</f>
        <v>5514356.31</v>
      </c>
      <c r="F18" s="52">
        <f>+ปี59!G18</f>
        <v>1346308.02</v>
      </c>
      <c r="G18" s="52">
        <f>+ปี59!H18</f>
        <v>2027904.89</v>
      </c>
      <c r="H18" s="52">
        <f>+ปี59!I18</f>
        <v>544597</v>
      </c>
      <c r="I18" s="52" t="str">
        <f>+ปี59!J18</f>
        <v>-</v>
      </c>
      <c r="J18" s="52">
        <f>+ปี59!K18</f>
        <v>421493.33</v>
      </c>
      <c r="K18" s="52" t="str">
        <f>+ปี59!L18</f>
        <v>-</v>
      </c>
      <c r="L18" s="52">
        <f>+ปี59!M18</f>
        <v>44946.8</v>
      </c>
    </row>
    <row r="19" spans="1:12" ht="12.75">
      <c r="A19" s="48" t="s">
        <v>47</v>
      </c>
      <c r="B19" s="50" t="s">
        <v>48</v>
      </c>
      <c r="C19" s="52">
        <f>+ปี59!D19</f>
        <v>10471961.9</v>
      </c>
      <c r="D19" s="52">
        <f>+ปี59!E19</f>
        <v>3798346.35</v>
      </c>
      <c r="E19" s="52">
        <f>+ปี59!F19</f>
        <v>6129594.96</v>
      </c>
      <c r="F19" s="52">
        <f>+ปี59!G19</f>
        <v>1119227.94</v>
      </c>
      <c r="G19" s="52">
        <f>+ปี59!H19</f>
        <v>1988074.37</v>
      </c>
      <c r="H19" s="52">
        <f>+ปี59!I19</f>
        <v>162117</v>
      </c>
      <c r="I19" s="52" t="str">
        <f>+ปี59!J19</f>
        <v>-</v>
      </c>
      <c r="J19" s="52">
        <f>+ปี59!K19</f>
        <v>518834.02</v>
      </c>
      <c r="K19" s="52">
        <f>+ปี59!L19</f>
        <v>3000000</v>
      </c>
      <c r="L19" s="52">
        <f>+ปี59!M19</f>
        <v>99664.98</v>
      </c>
    </row>
    <row r="20" spans="1:12" ht="12.75">
      <c r="A20" s="48" t="s">
        <v>49</v>
      </c>
      <c r="B20" s="50" t="s">
        <v>50</v>
      </c>
      <c r="C20" s="52">
        <f>+ปี59!D20</f>
        <v>23138455.45</v>
      </c>
      <c r="D20" s="52">
        <f>+ปี59!E20</f>
        <v>7280927.29</v>
      </c>
      <c r="E20" s="52">
        <f>+ปี59!F20</f>
        <v>10813319.22</v>
      </c>
      <c r="F20" s="52">
        <f>+ปี59!G20</f>
        <v>1351422.98</v>
      </c>
      <c r="G20" s="52">
        <f>+ปี59!H20</f>
        <v>4391865.92</v>
      </c>
      <c r="H20" s="52">
        <f>+ปี59!I20</f>
        <v>43986</v>
      </c>
      <c r="I20" s="52" t="str">
        <f>+ปี59!J20</f>
        <v>-</v>
      </c>
      <c r="J20" s="52">
        <f>+ปี59!K20</f>
        <v>686431.08</v>
      </c>
      <c r="K20" s="52" t="str">
        <f>+ปี59!L20</f>
        <v>-</v>
      </c>
      <c r="L20" s="52">
        <f>+ปี59!M20</f>
        <v>114028.15</v>
      </c>
    </row>
    <row r="21" spans="1:12" ht="12.75">
      <c r="A21" s="48" t="s">
        <v>51</v>
      </c>
      <c r="B21" s="50" t="s">
        <v>52</v>
      </c>
      <c r="C21" s="52">
        <f>+ปี59!D21</f>
        <v>3161489.3</v>
      </c>
      <c r="D21" s="52">
        <f>+ปี59!E21</f>
        <v>1012864.37</v>
      </c>
      <c r="E21" s="52">
        <f>+ปี59!F21</f>
        <v>2976378.14</v>
      </c>
      <c r="F21" s="52">
        <f>+ปี59!G21</f>
        <v>44105.28</v>
      </c>
      <c r="G21" s="52">
        <f>+ปี59!H21</f>
        <v>924014.8</v>
      </c>
      <c r="H21" s="52">
        <f>+ปี59!I21</f>
        <v>163712</v>
      </c>
      <c r="I21" s="52" t="str">
        <f>+ปี59!J21</f>
        <v>-</v>
      </c>
      <c r="J21" s="52">
        <f>+ปี59!K21</f>
        <v>294176.66</v>
      </c>
      <c r="K21" s="52" t="str">
        <f>+ปี59!L21</f>
        <v>-</v>
      </c>
      <c r="L21" s="52" t="str">
        <f>+ปี59!M21</f>
        <v>-</v>
      </c>
    </row>
    <row r="22" spans="1:12" ht="12.75">
      <c r="A22" s="48" t="s">
        <v>53</v>
      </c>
      <c r="B22" s="50" t="s">
        <v>54</v>
      </c>
      <c r="C22" s="52">
        <f>+ปี59!D22</f>
        <v>12305943.74</v>
      </c>
      <c r="D22" s="52">
        <f>+ปี59!E22</f>
        <v>4035787.41</v>
      </c>
      <c r="E22" s="52">
        <f>+ปี59!F22</f>
        <v>7494694.43</v>
      </c>
      <c r="F22" s="52">
        <f>+ปี59!G22</f>
        <v>863103.11</v>
      </c>
      <c r="G22" s="52">
        <f>+ปี59!H22</f>
        <v>2447942.89</v>
      </c>
      <c r="H22" s="52">
        <f>+ปี59!I22</f>
        <v>505484</v>
      </c>
      <c r="I22" s="52" t="str">
        <f>+ปี59!J22</f>
        <v>-</v>
      </c>
      <c r="J22" s="52">
        <f>+ปี59!K22</f>
        <v>753395.52</v>
      </c>
      <c r="K22" s="52" t="str">
        <f>+ปี59!L22</f>
        <v>-</v>
      </c>
      <c r="L22" s="52">
        <f>+ปี59!M22</f>
        <v>68870.7</v>
      </c>
    </row>
    <row r="23" spans="1:12" ht="12.75">
      <c r="A23" s="48" t="s">
        <v>55</v>
      </c>
      <c r="B23" s="50" t="s">
        <v>56</v>
      </c>
      <c r="C23" s="52">
        <f>+ปี59!D23</f>
        <v>7857506.68</v>
      </c>
      <c r="D23" s="52">
        <f>+ปี59!E23</f>
        <v>2545244.84</v>
      </c>
      <c r="E23" s="52">
        <f>+ปี59!F23</f>
        <v>3815007.89</v>
      </c>
      <c r="F23" s="52">
        <f>+ปี59!G23</f>
        <v>267322.07</v>
      </c>
      <c r="G23" s="52">
        <f>+ปี59!H23</f>
        <v>1201877.64</v>
      </c>
      <c r="H23" s="52">
        <f>+ปี59!I23</f>
        <v>75937</v>
      </c>
      <c r="I23" s="52" t="str">
        <f>+ปี59!J23</f>
        <v>-</v>
      </c>
      <c r="J23" s="52">
        <f>+ปี59!K23</f>
        <v>296967.46</v>
      </c>
      <c r="K23" s="52">
        <f>+ปี59!L23</f>
        <v>3000000</v>
      </c>
      <c r="L23" s="52">
        <f>+ปี59!M23</f>
        <v>25453.5</v>
      </c>
    </row>
    <row r="24" spans="1:12" ht="12.75">
      <c r="A24" s="48" t="s">
        <v>57</v>
      </c>
      <c r="B24" s="50" t="s">
        <v>58</v>
      </c>
      <c r="C24" s="52">
        <f>+ปี59!D24</f>
        <v>2041695.87</v>
      </c>
      <c r="D24" s="52">
        <f>+ปี59!E24</f>
        <v>2143912.45</v>
      </c>
      <c r="E24" s="52">
        <f>+ปี59!F24</f>
        <v>1925586.02</v>
      </c>
      <c r="F24" s="52">
        <f>+ปี59!G24</f>
        <v>502702.81</v>
      </c>
      <c r="G24" s="52">
        <f>+ปี59!H24</f>
        <v>565841.08</v>
      </c>
      <c r="H24" s="52">
        <f>+ปี59!I24</f>
        <v>95309</v>
      </c>
      <c r="I24" s="52" t="str">
        <f>+ปี59!J24</f>
        <v>-</v>
      </c>
      <c r="J24" s="52">
        <f>+ปี59!K24</f>
        <v>243599.78</v>
      </c>
      <c r="K24" s="52">
        <f>+ปี59!L24</f>
        <v>2000000</v>
      </c>
      <c r="L24" s="52" t="str">
        <f>+ปี59!M24</f>
        <v>-</v>
      </c>
    </row>
    <row r="25" spans="1:12" ht="12.75">
      <c r="A25" s="87" t="s">
        <v>15</v>
      </c>
      <c r="B25" s="118"/>
      <c r="C25" s="53">
        <f>SUM(C9:C24)</f>
        <v>219397484.39000002</v>
      </c>
      <c r="D25" s="53">
        <f aca="true" t="shared" si="0" ref="D25:I25">SUM(D9:D24)</f>
        <v>187220454.86999997</v>
      </c>
      <c r="E25" s="53">
        <f t="shared" si="0"/>
        <v>127287401.76999998</v>
      </c>
      <c r="F25" s="53">
        <f t="shared" si="0"/>
        <v>100276950.32999998</v>
      </c>
      <c r="G25" s="53">
        <f t="shared" si="0"/>
        <v>62260096.84</v>
      </c>
      <c r="H25" s="53">
        <f t="shared" si="0"/>
        <v>6813903</v>
      </c>
      <c r="I25" s="53">
        <f t="shared" si="0"/>
        <v>0</v>
      </c>
      <c r="J25" s="53">
        <f>SUM(J9:J24)</f>
        <v>8678899.12</v>
      </c>
      <c r="K25" s="53">
        <f>SUM(K9:K24)</f>
        <v>13000000</v>
      </c>
      <c r="L25" s="53">
        <f>SUM(L9:L24)</f>
        <v>1830524.56</v>
      </c>
    </row>
    <row r="26" spans="1:11" s="40" customFormat="1" ht="12.75">
      <c r="A26" s="83"/>
      <c r="B26" s="83"/>
      <c r="C26" s="84"/>
      <c r="D26" s="84"/>
      <c r="E26" s="84"/>
      <c r="F26" s="84"/>
      <c r="G26" s="84"/>
      <c r="H26" s="84"/>
      <c r="J26" s="84"/>
      <c r="K26" s="84"/>
    </row>
    <row r="27" spans="3:11" s="40" customFormat="1" ht="12.75">
      <c r="C27" s="85"/>
      <c r="D27" s="85"/>
      <c r="E27" s="85"/>
      <c r="F27" s="85"/>
      <c r="G27" s="85"/>
      <c r="H27" s="85"/>
      <c r="I27" s="85"/>
      <c r="J27" s="85"/>
      <c r="K27" s="85"/>
    </row>
    <row r="28" spans="1:12" s="40" customFormat="1" ht="12.75">
      <c r="A28" s="120" t="s">
        <v>4</v>
      </c>
      <c r="B28" s="119" t="s">
        <v>5</v>
      </c>
      <c r="C28" s="39"/>
      <c r="D28" s="78"/>
      <c r="E28" s="55"/>
      <c r="F28" s="55"/>
      <c r="G28" s="55"/>
      <c r="H28" s="55"/>
      <c r="I28" s="55"/>
      <c r="J28" s="55"/>
      <c r="K28" s="55"/>
      <c r="L28" s="55"/>
    </row>
    <row r="29" spans="1:11" s="40" customFormat="1" ht="73.5" customHeight="1">
      <c r="A29" s="120"/>
      <c r="B29" s="119"/>
      <c r="C29" s="77" t="s">
        <v>7</v>
      </c>
      <c r="D29" s="77" t="s">
        <v>8</v>
      </c>
      <c r="E29" s="77" t="s">
        <v>22</v>
      </c>
      <c r="F29" s="77" t="s">
        <v>10</v>
      </c>
      <c r="G29" s="77" t="s">
        <v>11</v>
      </c>
      <c r="H29" s="77" t="s">
        <v>12</v>
      </c>
      <c r="I29" s="77" t="s">
        <v>23</v>
      </c>
      <c r="J29" s="77" t="s">
        <v>24</v>
      </c>
      <c r="K29" s="77" t="s">
        <v>25</v>
      </c>
    </row>
    <row r="30" spans="1:12" s="40" customFormat="1" ht="25.5">
      <c r="A30" s="121"/>
      <c r="B30" s="119" t="s">
        <v>26</v>
      </c>
      <c r="C30" s="51" t="s">
        <v>26</v>
      </c>
      <c r="D30" s="73" t="s">
        <v>26</v>
      </c>
      <c r="E30" s="55" t="s">
        <v>26</v>
      </c>
      <c r="F30" s="55" t="s">
        <v>26</v>
      </c>
      <c r="G30" s="55" t="s">
        <v>26</v>
      </c>
      <c r="H30" s="55" t="s">
        <v>26</v>
      </c>
      <c r="I30" s="55" t="s">
        <v>26</v>
      </c>
      <c r="J30" s="55" t="s">
        <v>26</v>
      </c>
      <c r="K30" s="55" t="s">
        <v>26</v>
      </c>
      <c r="L30" s="55" t="s">
        <v>26</v>
      </c>
    </row>
    <row r="31" spans="1:14" ht="12.75">
      <c r="A31" s="48" t="s">
        <v>27</v>
      </c>
      <c r="B31" s="50" t="s">
        <v>28</v>
      </c>
      <c r="C31" s="52">
        <f>+ปี59!N9</f>
        <v>2937944</v>
      </c>
      <c r="D31" s="52">
        <f>+ปี59!O9</f>
        <v>14575957</v>
      </c>
      <c r="E31" s="52">
        <f>+ปี59!P9</f>
        <v>2347535</v>
      </c>
      <c r="F31" s="52" t="str">
        <f>+ปี59!Q9</f>
        <v>-</v>
      </c>
      <c r="G31" s="52">
        <f>+ปี59!R9</f>
        <v>6880614.34</v>
      </c>
      <c r="H31" s="52">
        <f>+ปี59!S9</f>
        <v>14003294.78</v>
      </c>
      <c r="I31" s="52">
        <f>+ปี59!T9</f>
        <v>151060</v>
      </c>
      <c r="J31" s="52" t="str">
        <f>+ปี59!U9</f>
        <v>-</v>
      </c>
      <c r="K31" s="52">
        <f>+ปี59!V9</f>
        <v>100000</v>
      </c>
      <c r="L31" s="54">
        <f>SUM(C9:L9,C31:K31)</f>
        <v>321538448.00999993</v>
      </c>
      <c r="M31" s="49">
        <f>+ปี59!W9</f>
        <v>321538448.01</v>
      </c>
      <c r="N31" s="49">
        <f>+M31-L31</f>
        <v>0</v>
      </c>
    </row>
    <row r="32" spans="1:14" ht="12.75">
      <c r="A32" s="48" t="s">
        <v>29</v>
      </c>
      <c r="B32" s="50" t="s">
        <v>30</v>
      </c>
      <c r="C32" s="52">
        <f>+ปี59!N10</f>
        <v>1140548</v>
      </c>
      <c r="D32" s="52">
        <f>+ปี59!O10</f>
        <v>2634024</v>
      </c>
      <c r="E32" s="52">
        <f>+ปี59!P10</f>
        <v>1785015</v>
      </c>
      <c r="F32" s="52" t="str">
        <f>+ปี59!Q10</f>
        <v>-</v>
      </c>
      <c r="G32" s="52">
        <f>+ปี59!R10</f>
        <v>3439844.67</v>
      </c>
      <c r="H32" s="52">
        <f>+ปี59!S10</f>
        <v>5256892.43</v>
      </c>
      <c r="I32" s="52">
        <f>+ปี59!T10</f>
        <v>60000</v>
      </c>
      <c r="J32" s="52" t="str">
        <f>+ปี59!U10</f>
        <v>-</v>
      </c>
      <c r="K32" s="52">
        <f>+ปี59!V10</f>
        <v>100000</v>
      </c>
      <c r="L32" s="54">
        <f aca="true" t="shared" si="1" ref="L32:L47">SUM(C10:L10,C32:K32)</f>
        <v>94865883.77000001</v>
      </c>
      <c r="M32" s="49">
        <f>+ปี59!W10</f>
        <v>94865883.77</v>
      </c>
      <c r="N32" s="49">
        <f aca="true" t="shared" si="2" ref="N32:N47">+M32-L32</f>
        <v>0</v>
      </c>
    </row>
    <row r="33" spans="1:14" ht="12.75">
      <c r="A33" s="48" t="s">
        <v>31</v>
      </c>
      <c r="B33" s="50" t="s">
        <v>148</v>
      </c>
      <c r="C33" s="52">
        <f>+ปี59!N11</f>
        <v>36446</v>
      </c>
      <c r="D33" s="52" t="str">
        <f>+ปี59!O11</f>
        <v>-</v>
      </c>
      <c r="E33" s="52">
        <f>+ปี59!P11</f>
        <v>1187889</v>
      </c>
      <c r="F33" s="52">
        <f>+ปี59!Q11</f>
        <v>1500000</v>
      </c>
      <c r="G33" s="52">
        <f>+ปี59!R11</f>
        <v>2922734.52</v>
      </c>
      <c r="H33" s="52">
        <f>+ปี59!S11</f>
        <v>898073.31</v>
      </c>
      <c r="I33" s="52">
        <f>+ปี59!T11</f>
        <v>371.38</v>
      </c>
      <c r="J33" s="52" t="str">
        <f>+ปี59!U11</f>
        <v>-</v>
      </c>
      <c r="K33" s="52">
        <f>+ปี59!V11</f>
        <v>100000</v>
      </c>
      <c r="L33" s="54">
        <f t="shared" si="1"/>
        <v>35741348.730000004</v>
      </c>
      <c r="M33" s="49">
        <f>+ปี59!W11</f>
        <v>35741348.73</v>
      </c>
      <c r="N33" s="49">
        <f t="shared" si="2"/>
        <v>0</v>
      </c>
    </row>
    <row r="34" spans="1:14" ht="12.75">
      <c r="A34" s="48" t="s">
        <v>33</v>
      </c>
      <c r="B34" s="50" t="s">
        <v>34</v>
      </c>
      <c r="C34" s="52">
        <f>+ปี59!N12</f>
        <v>25309</v>
      </c>
      <c r="D34" s="52" t="str">
        <f>+ปี59!O12</f>
        <v>-</v>
      </c>
      <c r="E34" s="52">
        <f>+ปี59!P12</f>
        <v>951592</v>
      </c>
      <c r="F34" s="52">
        <f>+ปี59!Q12</f>
        <v>1500000</v>
      </c>
      <c r="G34" s="52">
        <f>+ปี59!R12</f>
        <v>2089024.7</v>
      </c>
      <c r="H34" s="52">
        <f>+ปี59!S12</f>
        <v>447333.71</v>
      </c>
      <c r="I34" s="52" t="str">
        <f>+ปี59!T12</f>
        <v>-</v>
      </c>
      <c r="J34" s="52" t="str">
        <f>+ปี59!U12</f>
        <v>-</v>
      </c>
      <c r="K34" s="52">
        <f>+ปี59!V12</f>
        <v>100000</v>
      </c>
      <c r="L34" s="54">
        <f t="shared" si="1"/>
        <v>28669976.32</v>
      </c>
      <c r="M34" s="49">
        <f>+ปี59!W12</f>
        <v>28669976.32</v>
      </c>
      <c r="N34" s="49">
        <f t="shared" si="2"/>
        <v>0</v>
      </c>
    </row>
    <row r="35" spans="1:14" ht="12.75">
      <c r="A35" s="48" t="s">
        <v>35</v>
      </c>
      <c r="B35" s="50" t="s">
        <v>36</v>
      </c>
      <c r="C35" s="52">
        <f>+ปี59!N13</f>
        <v>88518</v>
      </c>
      <c r="D35" s="52" t="str">
        <f>+ปี59!O13</f>
        <v>-</v>
      </c>
      <c r="E35" s="52">
        <f>+ปี59!P13</f>
        <v>793344</v>
      </c>
      <c r="F35" s="52">
        <f>+ปี59!Q13</f>
        <v>2500000</v>
      </c>
      <c r="G35" s="52">
        <f>+ปี59!R13</f>
        <v>3383438.27</v>
      </c>
      <c r="H35" s="52">
        <f>+ปี59!S13</f>
        <v>316721.67</v>
      </c>
      <c r="I35" s="52" t="str">
        <f>+ปี59!T13</f>
        <v>-</v>
      </c>
      <c r="J35" s="52" t="str">
        <f>+ปี59!U13</f>
        <v>-</v>
      </c>
      <c r="K35" s="52">
        <f>+ปี59!V13</f>
        <v>100000</v>
      </c>
      <c r="L35" s="54">
        <f t="shared" si="1"/>
        <v>24348488.94</v>
      </c>
      <c r="M35" s="49">
        <f>+ปี59!W13</f>
        <v>24348488.94</v>
      </c>
      <c r="N35" s="49">
        <f t="shared" si="2"/>
        <v>0</v>
      </c>
    </row>
    <row r="36" spans="1:14" ht="12.75">
      <c r="A36" s="48" t="s">
        <v>37</v>
      </c>
      <c r="B36" s="50" t="s">
        <v>149</v>
      </c>
      <c r="C36" s="52">
        <f>+ปี59!N14</f>
        <v>10436</v>
      </c>
      <c r="D36" s="52" t="str">
        <f>+ปี59!O14</f>
        <v>-</v>
      </c>
      <c r="E36" s="52">
        <f>+ปี59!P14</f>
        <v>722854</v>
      </c>
      <c r="F36" s="52">
        <f>+ปี59!Q14</f>
        <v>2500000</v>
      </c>
      <c r="G36" s="52">
        <f>+ปี59!R14</f>
        <v>3127057.46</v>
      </c>
      <c r="H36" s="52">
        <f>+ปี59!S14</f>
        <v>397886.04</v>
      </c>
      <c r="I36" s="52" t="str">
        <f>+ปี59!T14</f>
        <v>-</v>
      </c>
      <c r="J36" s="52" t="str">
        <f>+ปี59!U14</f>
        <v>-</v>
      </c>
      <c r="K36" s="52">
        <f>+ปี59!V14</f>
        <v>100000</v>
      </c>
      <c r="L36" s="54">
        <f t="shared" si="1"/>
        <v>26003098.619999997</v>
      </c>
      <c r="M36" s="49">
        <f>+ปี59!W14</f>
        <v>26003098.62</v>
      </c>
      <c r="N36" s="49">
        <f t="shared" si="2"/>
        <v>0</v>
      </c>
    </row>
    <row r="37" spans="1:14" ht="12.75">
      <c r="A37" s="48" t="s">
        <v>39</v>
      </c>
      <c r="B37" s="50" t="s">
        <v>40</v>
      </c>
      <c r="C37" s="52">
        <f>+ปี59!N15</f>
        <v>115886</v>
      </c>
      <c r="D37" s="52">
        <f>+ปี59!O15</f>
        <v>50000</v>
      </c>
      <c r="E37" s="52">
        <f>+ปี59!P15</f>
        <v>1384252</v>
      </c>
      <c r="F37" s="52" t="str">
        <f>+ปี59!Q15</f>
        <v>-</v>
      </c>
      <c r="G37" s="52">
        <f>+ปี59!R15</f>
        <v>2794038.14</v>
      </c>
      <c r="H37" s="52">
        <f>+ปี59!S15</f>
        <v>429254.72</v>
      </c>
      <c r="I37" s="52">
        <f>+ปี59!T15</f>
        <v>742.75</v>
      </c>
      <c r="J37" s="52" t="str">
        <f>+ปี59!U15</f>
        <v>-</v>
      </c>
      <c r="K37" s="52">
        <f>+ปี59!V15</f>
        <v>100000</v>
      </c>
      <c r="L37" s="54">
        <f t="shared" si="1"/>
        <v>59819538.81</v>
      </c>
      <c r="M37" s="49">
        <f>+ปี59!W15</f>
        <v>59819538.81</v>
      </c>
      <c r="N37" s="49">
        <f t="shared" si="2"/>
        <v>0</v>
      </c>
    </row>
    <row r="38" spans="1:14" ht="12.75">
      <c r="A38" s="48" t="s">
        <v>41</v>
      </c>
      <c r="B38" s="50" t="s">
        <v>42</v>
      </c>
      <c r="C38" s="52">
        <f>+ปี59!N16</f>
        <v>21042</v>
      </c>
      <c r="D38" s="52" t="str">
        <f>+ปี59!O16</f>
        <v>-</v>
      </c>
      <c r="E38" s="52">
        <f>+ปี59!P16</f>
        <v>1046787</v>
      </c>
      <c r="F38" s="52">
        <f>+ปี59!Q16</f>
        <v>1500000</v>
      </c>
      <c r="G38" s="52">
        <f>+ปี59!R16</f>
        <v>2977013.17</v>
      </c>
      <c r="H38" s="52">
        <f>+ปี59!S16</f>
        <v>377458.46</v>
      </c>
      <c r="I38" s="52" t="str">
        <f>+ปี59!T16</f>
        <v>-</v>
      </c>
      <c r="J38" s="52" t="str">
        <f>+ปี59!U16</f>
        <v>-</v>
      </c>
      <c r="K38" s="52">
        <f>+ปี59!V16</f>
        <v>100000</v>
      </c>
      <c r="L38" s="54">
        <f t="shared" si="1"/>
        <v>37014522.279999994</v>
      </c>
      <c r="M38" s="49">
        <f>+ปี59!W16</f>
        <v>37014522.28</v>
      </c>
      <c r="N38" s="49">
        <f t="shared" si="2"/>
        <v>0</v>
      </c>
    </row>
    <row r="39" spans="1:14" ht="12.75">
      <c r="A39" s="48" t="s">
        <v>43</v>
      </c>
      <c r="B39" s="50" t="s">
        <v>44</v>
      </c>
      <c r="C39" s="52">
        <f>+ปี59!N17</f>
        <v>91876</v>
      </c>
      <c r="D39" s="52" t="str">
        <f>+ปี59!O17</f>
        <v>-</v>
      </c>
      <c r="E39" s="52">
        <f>+ปี59!P17</f>
        <v>1322140</v>
      </c>
      <c r="F39" s="52">
        <f>+ปี59!Q17</f>
        <v>1500000</v>
      </c>
      <c r="G39" s="52">
        <f>+ปี59!R17</f>
        <v>3745774.01</v>
      </c>
      <c r="H39" s="52">
        <f>+ปี59!S17</f>
        <v>639984.29</v>
      </c>
      <c r="I39" s="52" t="str">
        <f>+ปี59!T17</f>
        <v>-</v>
      </c>
      <c r="J39" s="52" t="str">
        <f>+ปี59!U17</f>
        <v>-</v>
      </c>
      <c r="K39" s="52">
        <f>+ปี59!V17</f>
        <v>100000</v>
      </c>
      <c r="L39" s="54">
        <f t="shared" si="1"/>
        <v>35593085.65</v>
      </c>
      <c r="M39" s="49">
        <f>+ปี59!W17</f>
        <v>35593085.65</v>
      </c>
      <c r="N39" s="49">
        <f t="shared" si="2"/>
        <v>0</v>
      </c>
    </row>
    <row r="40" spans="1:14" ht="12.75">
      <c r="A40" s="48" t="s">
        <v>45</v>
      </c>
      <c r="B40" s="50" t="s">
        <v>46</v>
      </c>
      <c r="C40" s="52">
        <f>+ปี59!N18</f>
        <v>19983</v>
      </c>
      <c r="D40" s="52" t="str">
        <f>+ปี59!O18</f>
        <v>-</v>
      </c>
      <c r="E40" s="52">
        <f>+ปี59!P18</f>
        <v>876215</v>
      </c>
      <c r="F40" s="52">
        <f>+ปี59!Q18</f>
        <v>1500000</v>
      </c>
      <c r="G40" s="52">
        <f>+ปี59!R18</f>
        <v>3461107.55</v>
      </c>
      <c r="H40" s="52">
        <f>+ปี59!S18</f>
        <v>670214.02</v>
      </c>
      <c r="I40" s="52" t="str">
        <f>+ปี59!T18</f>
        <v>-</v>
      </c>
      <c r="J40" s="52" t="str">
        <f>+ปี59!U18</f>
        <v>-</v>
      </c>
      <c r="K40" s="52">
        <f>+ปี59!V18</f>
        <v>100000</v>
      </c>
      <c r="L40" s="54">
        <f t="shared" si="1"/>
        <v>28542666.09</v>
      </c>
      <c r="M40" s="49">
        <f>+ปี59!W18</f>
        <v>28542666.09</v>
      </c>
      <c r="N40" s="49">
        <f t="shared" si="2"/>
        <v>0</v>
      </c>
    </row>
    <row r="41" spans="1:14" ht="12.75">
      <c r="A41" s="48" t="s">
        <v>47</v>
      </c>
      <c r="B41" s="50" t="s">
        <v>48</v>
      </c>
      <c r="C41" s="52">
        <f>+ปี59!N19</f>
        <v>14700</v>
      </c>
      <c r="D41" s="52" t="str">
        <f>+ปี59!O19</f>
        <v>-</v>
      </c>
      <c r="E41" s="52">
        <f>+ปี59!P19</f>
        <v>880812</v>
      </c>
      <c r="F41" s="52">
        <f>+ปี59!Q19</f>
        <v>1500000</v>
      </c>
      <c r="G41" s="52">
        <f>+ปี59!R19</f>
        <v>3525017.84</v>
      </c>
      <c r="H41" s="52">
        <f>+ปี59!S19</f>
        <v>527633.46</v>
      </c>
      <c r="I41" s="52" t="str">
        <f>+ปี59!T19</f>
        <v>-</v>
      </c>
      <c r="J41" s="52" t="str">
        <f>+ปี59!U19</f>
        <v>-</v>
      </c>
      <c r="K41" s="52">
        <f>+ปี59!V19</f>
        <v>100000</v>
      </c>
      <c r="L41" s="54">
        <f t="shared" si="1"/>
        <v>33835984.82</v>
      </c>
      <c r="M41" s="49">
        <f>+ปี59!W19</f>
        <v>33835984.82</v>
      </c>
      <c r="N41" s="49">
        <f t="shared" si="2"/>
        <v>0</v>
      </c>
    </row>
    <row r="42" spans="1:14" ht="12.75">
      <c r="A42" s="48" t="s">
        <v>49</v>
      </c>
      <c r="B42" s="50" t="s">
        <v>50</v>
      </c>
      <c r="C42" s="52">
        <f>+ปี59!N20</f>
        <v>16500</v>
      </c>
      <c r="D42" s="52" t="str">
        <f>+ปี59!O20</f>
        <v>-</v>
      </c>
      <c r="E42" s="52">
        <f>+ปี59!P20</f>
        <v>1080386</v>
      </c>
      <c r="F42" s="52" t="str">
        <f>+ปี59!Q20</f>
        <v>-</v>
      </c>
      <c r="G42" s="52">
        <f>+ปี59!R20</f>
        <v>2330915.28</v>
      </c>
      <c r="H42" s="52">
        <f>+ปี59!S20</f>
        <v>216566.32</v>
      </c>
      <c r="I42" s="52" t="str">
        <f>+ปี59!T20</f>
        <v>-</v>
      </c>
      <c r="J42" s="52" t="str">
        <f>+ปี59!U20</f>
        <v>-</v>
      </c>
      <c r="K42" s="52">
        <f>+ปี59!V20</f>
        <v>100000</v>
      </c>
      <c r="L42" s="54">
        <f t="shared" si="1"/>
        <v>51564803.69</v>
      </c>
      <c r="M42" s="49">
        <f>+ปี59!W20</f>
        <v>51564803.69</v>
      </c>
      <c r="N42" s="49">
        <f t="shared" si="2"/>
        <v>0</v>
      </c>
    </row>
    <row r="43" spans="1:14" ht="12.75">
      <c r="A43" s="48" t="s">
        <v>51</v>
      </c>
      <c r="B43" s="50" t="s">
        <v>52</v>
      </c>
      <c r="C43" s="52">
        <f>+ปี59!N21</f>
        <v>20817</v>
      </c>
      <c r="D43" s="52" t="str">
        <f>+ปี59!O21</f>
        <v>-</v>
      </c>
      <c r="E43" s="52">
        <f>+ปี59!P21</f>
        <v>455876</v>
      </c>
      <c r="F43" s="52">
        <f>+ปี59!Q21</f>
        <v>2500000</v>
      </c>
      <c r="G43" s="52">
        <f>+ปี59!R21</f>
        <v>1239259.67</v>
      </c>
      <c r="H43" s="52">
        <f>+ปี59!S21</f>
        <v>158053.18</v>
      </c>
      <c r="I43" s="52" t="str">
        <f>+ปี59!T21</f>
        <v>-</v>
      </c>
      <c r="J43" s="52" t="str">
        <f>+ปี59!U21</f>
        <v>-</v>
      </c>
      <c r="K43" s="52">
        <f>+ปี59!V21</f>
        <v>100000</v>
      </c>
      <c r="L43" s="54">
        <f t="shared" si="1"/>
        <v>13050746.4</v>
      </c>
      <c r="M43" s="49">
        <f>+ปี59!W21</f>
        <v>13050746.4</v>
      </c>
      <c r="N43" s="49">
        <f t="shared" si="2"/>
        <v>0</v>
      </c>
    </row>
    <row r="44" spans="1:14" ht="12.75">
      <c r="A44" s="48" t="s">
        <v>53</v>
      </c>
      <c r="B44" s="50" t="s">
        <v>54</v>
      </c>
      <c r="C44" s="52" t="str">
        <f>+ปี59!N22</f>
        <v>-</v>
      </c>
      <c r="D44" s="52" t="str">
        <f>+ปี59!O22</f>
        <v>-</v>
      </c>
      <c r="E44" s="52">
        <f>+ปี59!P22</f>
        <v>1112830</v>
      </c>
      <c r="F44" s="52">
        <f>+ปี59!Q22</f>
        <v>1500000</v>
      </c>
      <c r="G44" s="52">
        <f>+ปี59!R22</f>
        <v>2744430.4</v>
      </c>
      <c r="H44" s="52">
        <f>+ปี59!S22</f>
        <v>1101474.3</v>
      </c>
      <c r="I44" s="52">
        <f>+ปี59!T22</f>
        <v>742.75</v>
      </c>
      <c r="J44" s="52" t="str">
        <f>+ปี59!U22</f>
        <v>-</v>
      </c>
      <c r="K44" s="52">
        <f>+ปี59!V22</f>
        <v>100000</v>
      </c>
      <c r="L44" s="54">
        <f t="shared" si="1"/>
        <v>35034699.24999999</v>
      </c>
      <c r="M44" s="49">
        <f>+ปี59!W22</f>
        <v>35034699.25</v>
      </c>
      <c r="N44" s="49">
        <f t="shared" si="2"/>
        <v>0</v>
      </c>
    </row>
    <row r="45" spans="1:14" ht="12.75">
      <c r="A45" s="48" t="s">
        <v>55</v>
      </c>
      <c r="B45" s="50" t="s">
        <v>56</v>
      </c>
      <c r="C45" s="52">
        <f>+ปี59!N23</f>
        <v>57332</v>
      </c>
      <c r="D45" s="52" t="str">
        <f>+ปี59!O23</f>
        <v>-</v>
      </c>
      <c r="E45" s="52">
        <f>+ปี59!P23</f>
        <v>606117</v>
      </c>
      <c r="F45" s="52">
        <f>+ปี59!Q23</f>
        <v>2500000</v>
      </c>
      <c r="G45" s="52">
        <f>+ปี59!R23</f>
        <v>2142793.05</v>
      </c>
      <c r="H45" s="52">
        <f>+ปี59!S23</f>
        <v>281522.08</v>
      </c>
      <c r="I45" s="52" t="str">
        <f>+ปี59!T23</f>
        <v>-</v>
      </c>
      <c r="J45" s="52" t="str">
        <f>+ปี59!U23</f>
        <v>-</v>
      </c>
      <c r="K45" s="52">
        <f>+ปี59!V23</f>
        <v>100000</v>
      </c>
      <c r="L45" s="54">
        <f t="shared" si="1"/>
        <v>24773081.21</v>
      </c>
      <c r="M45" s="49">
        <f>+ปี59!W23</f>
        <v>24773081.21</v>
      </c>
      <c r="N45" s="49">
        <f t="shared" si="2"/>
        <v>0</v>
      </c>
    </row>
    <row r="46" spans="1:14" ht="12.75">
      <c r="A46" s="48" t="s">
        <v>57</v>
      </c>
      <c r="B46" s="50" t="s">
        <v>58</v>
      </c>
      <c r="C46" s="52">
        <f>+ปี59!N24</f>
        <v>6960</v>
      </c>
      <c r="D46" s="52" t="str">
        <f>+ปี59!O24</f>
        <v>-</v>
      </c>
      <c r="E46" s="52">
        <f>+ปี59!P24</f>
        <v>427523</v>
      </c>
      <c r="F46" s="52">
        <f>+ปี59!Q24</f>
        <v>5000000</v>
      </c>
      <c r="G46" s="52">
        <f>+ปี59!R24</f>
        <v>1578726.33</v>
      </c>
      <c r="H46" s="52">
        <f>+ปี59!S24</f>
        <v>364990.66</v>
      </c>
      <c r="I46" s="52" t="str">
        <f>+ปี59!T24</f>
        <v>-</v>
      </c>
      <c r="J46" s="52" t="str">
        <f>+ปี59!U24</f>
        <v>-</v>
      </c>
      <c r="K46" s="52">
        <f>+ปี59!V24</f>
        <v>100000</v>
      </c>
      <c r="L46" s="54">
        <f t="shared" si="1"/>
        <v>16996847</v>
      </c>
      <c r="M46" s="49">
        <f>+ปี59!W24</f>
        <v>16996847</v>
      </c>
      <c r="N46" s="49">
        <f t="shared" si="2"/>
        <v>0</v>
      </c>
    </row>
    <row r="47" spans="1:14" ht="12.75">
      <c r="A47" s="87" t="s">
        <v>15</v>
      </c>
      <c r="B47" s="87"/>
      <c r="C47" s="53">
        <f>SUM(C31:C46)</f>
        <v>4604297</v>
      </c>
      <c r="D47" s="53">
        <f>SUM(D31:D46)</f>
        <v>17259981</v>
      </c>
      <c r="E47" s="4">
        <f aca="true" t="shared" si="3" ref="E47:K47">SUM(E31:E46)</f>
        <v>16981167</v>
      </c>
      <c r="F47" s="4">
        <f t="shared" si="3"/>
        <v>25500000</v>
      </c>
      <c r="G47" s="4">
        <f t="shared" si="3"/>
        <v>48381789.4</v>
      </c>
      <c r="H47" s="4">
        <f t="shared" si="3"/>
        <v>26087353.43</v>
      </c>
      <c r="I47" s="4">
        <f t="shared" si="3"/>
        <v>212916.88</v>
      </c>
      <c r="J47" s="4">
        <f t="shared" si="3"/>
        <v>0</v>
      </c>
      <c r="K47" s="4">
        <f t="shared" si="3"/>
        <v>1600000</v>
      </c>
      <c r="L47" s="54">
        <f t="shared" si="1"/>
        <v>867393219.5899998</v>
      </c>
      <c r="M47" s="49">
        <f>+ปี59!W25</f>
        <v>867393219.59</v>
      </c>
      <c r="N47" s="49">
        <f t="shared" si="2"/>
        <v>0</v>
      </c>
    </row>
    <row r="48" ht="12.75">
      <c r="J48" s="49"/>
    </row>
    <row r="49" spans="3:12" ht="12.75">
      <c r="C49" s="49"/>
      <c r="D49" s="49"/>
      <c r="E49" s="49"/>
      <c r="F49" s="49"/>
      <c r="G49" s="49"/>
      <c r="H49" s="49"/>
      <c r="I49" s="49"/>
      <c r="J49" s="49"/>
      <c r="K49" s="49"/>
      <c r="L49" s="49"/>
    </row>
  </sheetData>
  <sheetProtection/>
  <mergeCells count="12">
    <mergeCell ref="B6:B8"/>
    <mergeCell ref="C6:H6"/>
    <mergeCell ref="A25:B25"/>
    <mergeCell ref="B28:B30"/>
    <mergeCell ref="A28:A30"/>
    <mergeCell ref="A47:B47"/>
    <mergeCell ref="A1:J1"/>
    <mergeCell ref="A2:J2"/>
    <mergeCell ref="A3:J3"/>
    <mergeCell ref="A4:J4"/>
    <mergeCell ref="A5:J5"/>
    <mergeCell ref="A6:A8"/>
  </mergeCells>
  <printOptions/>
  <pageMargins left="0.35" right="0.15748031496062992" top="0.31496062992125984" bottom="0.15748031496062992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A1">
      <selection activeCell="D21" sqref="D21"/>
    </sheetView>
  </sheetViews>
  <sheetFormatPr defaultColWidth="30.8515625" defaultRowHeight="12.75"/>
  <cols>
    <col min="1" max="1" width="14.57421875" style="0" bestFit="1" customWidth="1"/>
    <col min="2" max="3" width="16.421875" style="0" bestFit="1" customWidth="1"/>
    <col min="4" max="4" width="18.8515625" style="0" customWidth="1"/>
    <col min="5" max="5" width="19.00390625" style="0" customWidth="1"/>
    <col min="6" max="6" width="18.8515625" style="0" customWidth="1"/>
    <col min="7" max="7" width="19.7109375" style="0" customWidth="1"/>
    <col min="8" max="8" width="18.00390625" style="0" customWidth="1"/>
    <col min="9" max="9" width="17.8515625" style="0" customWidth="1"/>
    <col min="10" max="10" width="19.140625" style="0" customWidth="1"/>
    <col min="11" max="11" width="18.421875" style="0" customWidth="1"/>
    <col min="12" max="12" width="19.7109375" style="0" customWidth="1"/>
    <col min="13" max="13" width="18.57421875" style="0" customWidth="1"/>
    <col min="14" max="14" width="21.28125" style="0" customWidth="1"/>
    <col min="15" max="15" width="19.57421875" style="0" customWidth="1"/>
    <col min="16" max="16" width="17.421875" style="0" customWidth="1"/>
    <col min="17" max="17" width="20.00390625" style="0" customWidth="1"/>
    <col min="18" max="18" width="17.57421875" style="0" customWidth="1"/>
    <col min="19" max="19" width="21.00390625" style="0" customWidth="1"/>
  </cols>
  <sheetData>
    <row r="1" spans="1:6" ht="19.5" customHeight="1">
      <c r="A1" s="123" t="s">
        <v>107</v>
      </c>
      <c r="B1" s="91"/>
      <c r="C1" s="91"/>
      <c r="D1" s="91"/>
      <c r="E1" s="91"/>
      <c r="F1" s="91"/>
    </row>
    <row r="2" spans="1:6" ht="12.75">
      <c r="A2" s="124" t="s">
        <v>108</v>
      </c>
      <c r="B2" s="91"/>
      <c r="C2" s="91"/>
      <c r="D2" s="91"/>
      <c r="E2" s="91"/>
      <c r="F2" s="91"/>
    </row>
    <row r="3" spans="1:6" ht="12.75">
      <c r="A3" s="124" t="s">
        <v>2</v>
      </c>
      <c r="B3" s="91"/>
      <c r="C3" s="91"/>
      <c r="D3" s="91"/>
      <c r="E3" s="91"/>
      <c r="F3" s="91"/>
    </row>
    <row r="4" spans="1:6" ht="12.75">
      <c r="A4" s="124" t="s">
        <v>109</v>
      </c>
      <c r="B4" s="91"/>
      <c r="C4" s="91"/>
      <c r="D4" s="91"/>
      <c r="E4" s="91"/>
      <c r="F4" s="91"/>
    </row>
    <row r="5" ht="12.75">
      <c r="F5" t="s">
        <v>110</v>
      </c>
    </row>
    <row r="6" spans="1:10" s="40" customFormat="1" ht="12.75">
      <c r="A6" s="122" t="s">
        <v>111</v>
      </c>
      <c r="B6" s="122" t="s">
        <v>6</v>
      </c>
      <c r="C6" s="122"/>
      <c r="D6" s="122"/>
      <c r="E6" s="122"/>
      <c r="F6" s="122"/>
      <c r="G6" s="122"/>
      <c r="H6" s="122"/>
      <c r="I6" s="122"/>
      <c r="J6" s="39" t="s">
        <v>7</v>
      </c>
    </row>
    <row r="7" spans="1:10" s="40" customFormat="1" ht="38.25">
      <c r="A7" s="122"/>
      <c r="B7" s="39" t="s">
        <v>16</v>
      </c>
      <c r="C7" s="39" t="s">
        <v>17</v>
      </c>
      <c r="D7" s="39" t="s">
        <v>18</v>
      </c>
      <c r="E7" s="39" t="s">
        <v>19</v>
      </c>
      <c r="F7" s="39" t="s">
        <v>20</v>
      </c>
      <c r="G7" s="39" t="s">
        <v>60</v>
      </c>
      <c r="H7" s="39" t="s">
        <v>61</v>
      </c>
      <c r="I7" s="39" t="s">
        <v>21</v>
      </c>
      <c r="J7" s="39" t="s">
        <v>7</v>
      </c>
    </row>
    <row r="8" spans="1:10" s="40" customFormat="1" ht="12.75">
      <c r="A8" s="121"/>
      <c r="B8" s="39" t="s">
        <v>26</v>
      </c>
      <c r="C8" s="39" t="s">
        <v>26</v>
      </c>
      <c r="D8" s="39" t="s">
        <v>26</v>
      </c>
      <c r="E8" s="39" t="s">
        <v>26</v>
      </c>
      <c r="F8" s="39" t="s">
        <v>26</v>
      </c>
      <c r="G8" s="39" t="s">
        <v>26</v>
      </c>
      <c r="H8" s="39" t="s">
        <v>26</v>
      </c>
      <c r="I8" s="39" t="s">
        <v>26</v>
      </c>
      <c r="J8" s="39" t="s">
        <v>26</v>
      </c>
    </row>
    <row r="9" spans="1:10" ht="12.75">
      <c r="A9" s="2" t="s">
        <v>112</v>
      </c>
      <c r="B9" s="1">
        <v>53832488.92</v>
      </c>
      <c r="C9" s="1">
        <v>131263732.33</v>
      </c>
      <c r="D9" s="1">
        <v>39939039.67</v>
      </c>
      <c r="E9" s="1">
        <v>62617142.05</v>
      </c>
      <c r="F9" s="1">
        <v>24282926.13</v>
      </c>
      <c r="G9" s="1">
        <v>0</v>
      </c>
      <c r="H9" s="1">
        <v>0</v>
      </c>
      <c r="I9" s="1">
        <v>812187.8</v>
      </c>
      <c r="J9" s="1">
        <v>152070</v>
      </c>
    </row>
    <row r="10" spans="1:10" ht="12.75">
      <c r="A10" s="2" t="s">
        <v>113</v>
      </c>
      <c r="B10" s="1">
        <v>416131507.82</v>
      </c>
      <c r="C10" s="1">
        <v>440420310.73</v>
      </c>
      <c r="D10" s="1">
        <v>255374172.56</v>
      </c>
      <c r="E10" s="1">
        <v>311048505.18</v>
      </c>
      <c r="F10" s="1">
        <v>69254911.83</v>
      </c>
      <c r="G10" s="1">
        <v>14580210</v>
      </c>
      <c r="H10" s="1">
        <v>70000</v>
      </c>
      <c r="I10" s="1">
        <v>4720426.28</v>
      </c>
      <c r="J10" s="1">
        <v>4427672</v>
      </c>
    </row>
    <row r="11" spans="1:10" ht="12.75">
      <c r="A11" s="2" t="s">
        <v>114</v>
      </c>
      <c r="B11" s="1">
        <v>361327158.44</v>
      </c>
      <c r="C11" s="1">
        <v>416403092.54</v>
      </c>
      <c r="D11" s="1">
        <v>229338258.04</v>
      </c>
      <c r="E11" s="1">
        <v>216288281.94</v>
      </c>
      <c r="F11" s="1">
        <v>71564670.18</v>
      </c>
      <c r="G11" s="1">
        <v>27000</v>
      </c>
      <c r="H11" s="1">
        <v>0</v>
      </c>
      <c r="I11" s="1">
        <v>4554450.73</v>
      </c>
      <c r="J11" s="1">
        <v>959217</v>
      </c>
    </row>
    <row r="12" spans="1:10" ht="12.75">
      <c r="A12" s="2" t="s">
        <v>115</v>
      </c>
      <c r="B12" s="1">
        <v>203517603.13</v>
      </c>
      <c r="C12" s="1">
        <v>184489978.55</v>
      </c>
      <c r="D12" s="1">
        <v>96376839.21</v>
      </c>
      <c r="E12" s="1">
        <v>133154761.03</v>
      </c>
      <c r="F12" s="1">
        <v>62504952.76</v>
      </c>
      <c r="G12" s="1">
        <v>0</v>
      </c>
      <c r="H12" s="1">
        <v>0</v>
      </c>
      <c r="I12" s="1">
        <v>8199453.1</v>
      </c>
      <c r="J12" s="1">
        <v>2129633</v>
      </c>
    </row>
    <row r="13" spans="1:10" ht="12.75">
      <c r="A13" s="2" t="s">
        <v>116</v>
      </c>
      <c r="B13" s="1">
        <v>255355889.65</v>
      </c>
      <c r="C13" s="1">
        <v>245611517.65</v>
      </c>
      <c r="D13" s="1">
        <v>88667001.06</v>
      </c>
      <c r="E13" s="1">
        <v>138260617.95</v>
      </c>
      <c r="F13" s="1">
        <v>69750593.84</v>
      </c>
      <c r="G13" s="1">
        <v>12000</v>
      </c>
      <c r="H13" s="1">
        <v>0</v>
      </c>
      <c r="I13" s="1">
        <v>4073589.13</v>
      </c>
      <c r="J13" s="1">
        <v>1887828</v>
      </c>
    </row>
    <row r="14" spans="1:10" ht="12.75">
      <c r="A14" s="2" t="s">
        <v>117</v>
      </c>
      <c r="B14" s="1">
        <v>164557615.66</v>
      </c>
      <c r="C14" s="1">
        <v>196116724.59</v>
      </c>
      <c r="D14" s="1">
        <v>103407233.12</v>
      </c>
      <c r="E14" s="1">
        <v>117256051.42</v>
      </c>
      <c r="F14" s="1">
        <v>61682143.45</v>
      </c>
      <c r="G14" s="1">
        <v>0</v>
      </c>
      <c r="H14" s="1">
        <v>0</v>
      </c>
      <c r="I14" s="1">
        <v>2751346.02</v>
      </c>
      <c r="J14" s="1">
        <v>310786</v>
      </c>
    </row>
    <row r="15" spans="1:10" ht="12.75">
      <c r="A15" s="2" t="s">
        <v>118</v>
      </c>
      <c r="B15" s="1">
        <v>18545282.89</v>
      </c>
      <c r="C15" s="1">
        <v>12529763.3</v>
      </c>
      <c r="D15" s="1">
        <v>13591930.19</v>
      </c>
      <c r="E15" s="1">
        <v>16932408.49</v>
      </c>
      <c r="F15" s="1">
        <v>19298663.37</v>
      </c>
      <c r="G15" s="1">
        <v>0</v>
      </c>
      <c r="H15" s="1">
        <v>0</v>
      </c>
      <c r="I15" s="1">
        <v>1579364.75</v>
      </c>
      <c r="J15" s="1">
        <v>188500</v>
      </c>
    </row>
    <row r="16" spans="1:10" ht="12.75">
      <c r="A16" s="2" t="s">
        <v>119</v>
      </c>
      <c r="B16" s="1">
        <v>62506027.59</v>
      </c>
      <c r="C16" s="1">
        <v>54774177.67</v>
      </c>
      <c r="D16" s="1">
        <v>37077855.9</v>
      </c>
      <c r="E16" s="1">
        <v>35862327.13</v>
      </c>
      <c r="F16" s="1">
        <v>27054135.88</v>
      </c>
      <c r="G16" s="1">
        <v>0</v>
      </c>
      <c r="H16" s="1">
        <v>0</v>
      </c>
      <c r="I16" s="1">
        <v>2532039.27</v>
      </c>
      <c r="J16" s="1">
        <v>191641</v>
      </c>
    </row>
    <row r="17" spans="1:10" ht="12.75">
      <c r="A17" s="38" t="s">
        <v>15</v>
      </c>
      <c r="B17" s="37">
        <v>1535773574.1</v>
      </c>
      <c r="C17" s="37">
        <v>1681609297.36</v>
      </c>
      <c r="D17" s="37">
        <v>863772329.75</v>
      </c>
      <c r="E17" s="37">
        <v>1031420095.19</v>
      </c>
      <c r="F17" s="37">
        <v>405392997.44</v>
      </c>
      <c r="G17" s="37">
        <v>14619210</v>
      </c>
      <c r="H17" s="37">
        <v>70000</v>
      </c>
      <c r="I17" s="37">
        <v>29222857.08</v>
      </c>
      <c r="J17" s="37">
        <v>10247347</v>
      </c>
    </row>
    <row r="20" spans="1:10" s="40" customFormat="1" ht="51">
      <c r="A20" s="122" t="s">
        <v>111</v>
      </c>
      <c r="B20" s="39" t="s">
        <v>8</v>
      </c>
      <c r="C20" s="39" t="s">
        <v>9</v>
      </c>
      <c r="D20" s="39" t="s">
        <v>10</v>
      </c>
      <c r="E20" s="39" t="s">
        <v>11</v>
      </c>
      <c r="F20" s="39" t="s">
        <v>12</v>
      </c>
      <c r="G20" s="122" t="s">
        <v>13</v>
      </c>
      <c r="H20" s="122"/>
      <c r="I20" s="39" t="s">
        <v>14</v>
      </c>
      <c r="J20" s="122" t="s">
        <v>15</v>
      </c>
    </row>
    <row r="21" spans="1:10" s="40" customFormat="1" ht="63.75">
      <c r="A21" s="122"/>
      <c r="B21" s="39" t="s">
        <v>8</v>
      </c>
      <c r="C21" s="39" t="s">
        <v>22</v>
      </c>
      <c r="D21" s="39" t="s">
        <v>10</v>
      </c>
      <c r="E21" s="39" t="s">
        <v>11</v>
      </c>
      <c r="F21" s="39" t="s">
        <v>12</v>
      </c>
      <c r="G21" s="39" t="s">
        <v>23</v>
      </c>
      <c r="H21" s="39" t="s">
        <v>24</v>
      </c>
      <c r="I21" s="39" t="s">
        <v>25</v>
      </c>
      <c r="J21" s="122"/>
    </row>
    <row r="22" spans="1:10" s="40" customFormat="1" ht="12.75">
      <c r="A22" s="121"/>
      <c r="B22" s="39" t="s">
        <v>26</v>
      </c>
      <c r="C22" s="39" t="s">
        <v>26</v>
      </c>
      <c r="D22" s="39" t="s">
        <v>26</v>
      </c>
      <c r="E22" s="39" t="s">
        <v>26</v>
      </c>
      <c r="F22" s="39" t="s">
        <v>26</v>
      </c>
      <c r="G22" s="39" t="s">
        <v>26</v>
      </c>
      <c r="H22" s="39" t="s">
        <v>26</v>
      </c>
      <c r="I22" s="39" t="s">
        <v>26</v>
      </c>
      <c r="J22" s="39" t="s">
        <v>26</v>
      </c>
    </row>
    <row r="23" spans="1:10" ht="12.75">
      <c r="A23" s="2" t="s">
        <v>112</v>
      </c>
      <c r="B23" s="1">
        <v>7645960</v>
      </c>
      <c r="C23" s="1">
        <v>3919326</v>
      </c>
      <c r="D23" s="1">
        <v>4000000</v>
      </c>
      <c r="E23" s="1">
        <v>12306794.77</v>
      </c>
      <c r="F23" s="1">
        <v>25288498.71</v>
      </c>
      <c r="G23" s="1">
        <v>87500</v>
      </c>
      <c r="H23" s="1">
        <v>0</v>
      </c>
      <c r="I23" s="1">
        <v>740000</v>
      </c>
      <c r="J23" s="37">
        <v>366887666.38</v>
      </c>
    </row>
    <row r="24" spans="1:10" ht="12.75">
      <c r="A24" s="2" t="s">
        <v>113</v>
      </c>
      <c r="B24" s="1">
        <v>62277572</v>
      </c>
      <c r="C24" s="1">
        <v>0</v>
      </c>
      <c r="D24" s="1">
        <v>0</v>
      </c>
      <c r="E24" s="1">
        <v>19184148.12</v>
      </c>
      <c r="F24" s="1">
        <v>52430958.15</v>
      </c>
      <c r="G24" s="1">
        <v>2916877</v>
      </c>
      <c r="H24" s="1">
        <v>3265365.3</v>
      </c>
      <c r="I24" s="1">
        <v>700000</v>
      </c>
      <c r="J24" s="37">
        <v>1656802636.97</v>
      </c>
    </row>
    <row r="25" spans="1:10" ht="12.75">
      <c r="A25" s="2" t="s">
        <v>114</v>
      </c>
      <c r="B25" s="1">
        <v>24627888.5</v>
      </c>
      <c r="C25" s="1">
        <v>10866981</v>
      </c>
      <c r="D25" s="1">
        <v>3000000</v>
      </c>
      <c r="E25" s="1">
        <v>22139563.84</v>
      </c>
      <c r="F25" s="1">
        <v>66576772.42</v>
      </c>
      <c r="G25" s="1">
        <v>705868.5</v>
      </c>
      <c r="H25" s="1">
        <v>523199.05</v>
      </c>
      <c r="I25" s="1">
        <v>1000000</v>
      </c>
      <c r="J25" s="37">
        <v>1429902402.18</v>
      </c>
    </row>
    <row r="26" spans="1:10" ht="12.75">
      <c r="A26" s="2" t="s">
        <v>115</v>
      </c>
      <c r="B26" s="1">
        <v>22305217</v>
      </c>
      <c r="C26" s="1">
        <v>16549167</v>
      </c>
      <c r="D26" s="1">
        <v>25500000</v>
      </c>
      <c r="E26" s="1">
        <v>48381789.4</v>
      </c>
      <c r="F26" s="1">
        <v>21457650.24</v>
      </c>
      <c r="G26" s="1">
        <v>151060</v>
      </c>
      <c r="H26" s="1">
        <v>907259</v>
      </c>
      <c r="I26" s="1">
        <v>3935000</v>
      </c>
      <c r="J26" s="37">
        <v>829560363.42</v>
      </c>
    </row>
    <row r="27" spans="1:10" ht="12.75">
      <c r="A27" s="2" t="s">
        <v>116</v>
      </c>
      <c r="B27" s="1">
        <v>16912046</v>
      </c>
      <c r="C27" s="1">
        <v>0</v>
      </c>
      <c r="D27" s="1">
        <v>9500000</v>
      </c>
      <c r="E27" s="1">
        <v>32755470.8</v>
      </c>
      <c r="F27" s="1">
        <v>24888233.47</v>
      </c>
      <c r="G27" s="1">
        <v>102599</v>
      </c>
      <c r="H27" s="1">
        <v>153508.65</v>
      </c>
      <c r="I27" s="1">
        <v>1695000</v>
      </c>
      <c r="J27" s="37">
        <v>889625895.2</v>
      </c>
    </row>
    <row r="28" spans="1:10" ht="12.75">
      <c r="A28" s="2" t="s">
        <v>117</v>
      </c>
      <c r="B28" s="1">
        <v>20361018</v>
      </c>
      <c r="C28" s="1">
        <v>0</v>
      </c>
      <c r="D28" s="1">
        <v>23000000</v>
      </c>
      <c r="E28" s="1">
        <v>33463812.51</v>
      </c>
      <c r="F28" s="1">
        <v>30979253.3</v>
      </c>
      <c r="G28" s="1">
        <v>444351</v>
      </c>
      <c r="H28" s="1">
        <v>439202.2</v>
      </c>
      <c r="I28" s="1">
        <v>3395000</v>
      </c>
      <c r="J28" s="37">
        <v>758164537.27</v>
      </c>
    </row>
    <row r="29" spans="1:10" ht="12.75">
      <c r="A29" s="2" t="s">
        <v>118</v>
      </c>
      <c r="B29" s="1">
        <v>3649500</v>
      </c>
      <c r="C29" s="1">
        <v>5540473</v>
      </c>
      <c r="D29" s="1">
        <v>11500000</v>
      </c>
      <c r="E29" s="1">
        <v>15740879.66</v>
      </c>
      <c r="F29" s="1">
        <v>9138885.25</v>
      </c>
      <c r="G29" s="1">
        <v>12900</v>
      </c>
      <c r="H29" s="1">
        <v>12719.7</v>
      </c>
      <c r="I29" s="1">
        <v>985000</v>
      </c>
      <c r="J29" s="37">
        <v>129246270.6</v>
      </c>
    </row>
    <row r="30" spans="1:10" ht="12.75">
      <c r="A30" s="2" t="s">
        <v>119</v>
      </c>
      <c r="B30" s="1">
        <v>5124750</v>
      </c>
      <c r="C30" s="1">
        <v>5660780</v>
      </c>
      <c r="D30" s="1">
        <v>8000000</v>
      </c>
      <c r="E30" s="1">
        <v>18382720.3</v>
      </c>
      <c r="F30" s="1">
        <v>11403634.75</v>
      </c>
      <c r="G30" s="1">
        <v>0</v>
      </c>
      <c r="H30" s="1">
        <v>79800.8</v>
      </c>
      <c r="I30" s="1">
        <v>3250000</v>
      </c>
      <c r="J30" s="37">
        <v>271899890.29</v>
      </c>
    </row>
    <row r="31" spans="1:10" ht="12.75">
      <c r="A31" s="38" t="s">
        <v>15</v>
      </c>
      <c r="B31" s="37">
        <v>162903951.5</v>
      </c>
      <c r="C31" s="37">
        <v>42536727</v>
      </c>
      <c r="D31" s="37">
        <v>84500000</v>
      </c>
      <c r="E31" s="37">
        <v>202355179.4</v>
      </c>
      <c r="F31" s="37">
        <v>242163886.29</v>
      </c>
      <c r="G31" s="37">
        <v>4421155.5</v>
      </c>
      <c r="H31" s="37">
        <v>5381054.7</v>
      </c>
      <c r="I31" s="37">
        <v>15700000</v>
      </c>
      <c r="J31" s="37">
        <v>6332089662.31</v>
      </c>
    </row>
  </sheetData>
  <sheetProtection/>
  <mergeCells count="9">
    <mergeCell ref="G20:H20"/>
    <mergeCell ref="J20:J21"/>
    <mergeCell ref="A20:A22"/>
    <mergeCell ref="A1:F1"/>
    <mergeCell ref="A2:F2"/>
    <mergeCell ref="A3:F3"/>
    <mergeCell ref="A4:F4"/>
    <mergeCell ref="A6:A8"/>
    <mergeCell ref="B6:I6"/>
  </mergeCells>
  <printOptions/>
  <pageMargins left="0.23" right="0.17" top="0.39" bottom="0.22" header="0.5118110236220472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A7">
      <selection activeCell="J14" sqref="J14"/>
    </sheetView>
  </sheetViews>
  <sheetFormatPr defaultColWidth="30.8515625" defaultRowHeight="12.75"/>
  <cols>
    <col min="1" max="1" width="14.57421875" style="0" bestFit="1" customWidth="1"/>
    <col min="2" max="3" width="16.421875" style="0" bestFit="1" customWidth="1"/>
    <col min="4" max="4" width="18.8515625" style="0" customWidth="1"/>
    <col min="5" max="5" width="19.00390625" style="0" customWidth="1"/>
    <col min="6" max="6" width="18.8515625" style="0" customWidth="1"/>
    <col min="7" max="7" width="19.7109375" style="0" customWidth="1"/>
    <col min="8" max="8" width="17.8515625" style="0" customWidth="1"/>
    <col min="9" max="9" width="19.140625" style="0" customWidth="1"/>
    <col min="10" max="10" width="18.421875" style="0" customWidth="1"/>
    <col min="11" max="11" width="19.7109375" style="0" customWidth="1"/>
    <col min="12" max="12" width="18.57421875" style="0" customWidth="1"/>
    <col min="13" max="13" width="21.28125" style="0" customWidth="1"/>
    <col min="14" max="14" width="19.57421875" style="0" customWidth="1"/>
    <col min="15" max="15" width="17.421875" style="0" customWidth="1"/>
    <col min="16" max="16" width="17.57421875" style="0" customWidth="1"/>
    <col min="17" max="17" width="21.00390625" style="0" customWidth="1"/>
  </cols>
  <sheetData>
    <row r="1" spans="1:6" ht="19.5" customHeight="1">
      <c r="A1" s="123" t="s">
        <v>107</v>
      </c>
      <c r="B1" s="91"/>
      <c r="C1" s="91"/>
      <c r="D1" s="91"/>
      <c r="E1" s="91"/>
      <c r="F1" s="91"/>
    </row>
    <row r="2" spans="1:6" ht="12.75">
      <c r="A2" s="124" t="s">
        <v>108</v>
      </c>
      <c r="B2" s="91"/>
      <c r="C2" s="91"/>
      <c r="D2" s="91"/>
      <c r="E2" s="91"/>
      <c r="F2" s="91"/>
    </row>
    <row r="3" spans="1:6" ht="12.75">
      <c r="A3" s="124" t="s">
        <v>2</v>
      </c>
      <c r="B3" s="91"/>
      <c r="C3" s="91"/>
      <c r="D3" s="91"/>
      <c r="E3" s="91"/>
      <c r="F3" s="91"/>
    </row>
    <row r="4" spans="1:6" ht="12.75">
      <c r="A4" s="124" t="s">
        <v>120</v>
      </c>
      <c r="B4" s="91"/>
      <c r="C4" s="91"/>
      <c r="D4" s="91"/>
      <c r="E4" s="91"/>
      <c r="F4" s="91"/>
    </row>
    <row r="5" ht="12.75">
      <c r="F5" t="s">
        <v>121</v>
      </c>
    </row>
    <row r="6" spans="1:8" s="40" customFormat="1" ht="12.75">
      <c r="A6" s="122" t="s">
        <v>111</v>
      </c>
      <c r="B6" s="122" t="s">
        <v>6</v>
      </c>
      <c r="C6" s="122"/>
      <c r="D6" s="122"/>
      <c r="E6" s="122"/>
      <c r="F6" s="122"/>
      <c r="G6" s="122"/>
      <c r="H6" s="122"/>
    </row>
    <row r="7" spans="1:8" s="40" customFormat="1" ht="38.25">
      <c r="A7" s="122"/>
      <c r="B7" s="39" t="s">
        <v>16</v>
      </c>
      <c r="C7" s="39" t="s">
        <v>17</v>
      </c>
      <c r="D7" s="39" t="s">
        <v>18</v>
      </c>
      <c r="E7" s="39" t="s">
        <v>19</v>
      </c>
      <c r="F7" s="39" t="s">
        <v>20</v>
      </c>
      <c r="G7" s="39" t="s">
        <v>60</v>
      </c>
      <c r="H7" s="39" t="s">
        <v>21</v>
      </c>
    </row>
    <row r="8" spans="1:8" s="40" customFormat="1" ht="12.75">
      <c r="A8" s="121"/>
      <c r="B8" s="39" t="s">
        <v>122</v>
      </c>
      <c r="C8" s="39" t="s">
        <v>122</v>
      </c>
      <c r="D8" s="39" t="s">
        <v>122</v>
      </c>
      <c r="E8" s="39" t="s">
        <v>122</v>
      </c>
      <c r="F8" s="39" t="s">
        <v>122</v>
      </c>
      <c r="G8" s="39" t="s">
        <v>122</v>
      </c>
      <c r="H8" s="39" t="s">
        <v>122</v>
      </c>
    </row>
    <row r="9" spans="1:8" ht="12.75">
      <c r="A9" s="2" t="s">
        <v>115</v>
      </c>
      <c r="B9" s="1">
        <v>199270564.92</v>
      </c>
      <c r="C9" s="1">
        <v>177127425.91</v>
      </c>
      <c r="D9" s="1">
        <v>57849544.21</v>
      </c>
      <c r="E9" s="1">
        <v>83717400.08</v>
      </c>
      <c r="F9" s="1">
        <v>62260096.84</v>
      </c>
      <c r="G9" s="1">
        <v>0</v>
      </c>
      <c r="H9" s="1">
        <v>8199453.1</v>
      </c>
    </row>
    <row r="10" spans="1:8" ht="12.75">
      <c r="A10" s="2" t="s">
        <v>113</v>
      </c>
      <c r="B10" s="1">
        <v>245722139.48</v>
      </c>
      <c r="C10" s="1">
        <v>129699042.39</v>
      </c>
      <c r="D10" s="1">
        <v>62837380.08</v>
      </c>
      <c r="E10" s="1">
        <v>127381104.01</v>
      </c>
      <c r="F10" s="1">
        <v>56668259.78</v>
      </c>
      <c r="G10" s="1">
        <v>63000</v>
      </c>
      <c r="H10" s="1">
        <v>4236050.39</v>
      </c>
    </row>
    <row r="11" spans="1:8" ht="12.75">
      <c r="A11" s="2" t="s">
        <v>116</v>
      </c>
      <c r="B11" s="1">
        <v>225636427.83</v>
      </c>
      <c r="C11" s="1">
        <v>176919772.28</v>
      </c>
      <c r="D11" s="1">
        <v>55078184.77</v>
      </c>
      <c r="E11" s="1">
        <v>54877924.92</v>
      </c>
      <c r="F11" s="1">
        <v>62169744.94</v>
      </c>
      <c r="G11" s="1">
        <v>12000</v>
      </c>
      <c r="H11" s="1">
        <v>4073589.13</v>
      </c>
    </row>
    <row r="12" spans="1:8" ht="12.75">
      <c r="A12" s="2" t="s">
        <v>117</v>
      </c>
      <c r="B12" s="1">
        <v>156608612.65</v>
      </c>
      <c r="C12" s="1">
        <v>194678949.82</v>
      </c>
      <c r="D12" s="1">
        <v>40182311.79</v>
      </c>
      <c r="E12" s="1">
        <v>111742990.33</v>
      </c>
      <c r="F12" s="1">
        <v>61682143.45</v>
      </c>
      <c r="G12" s="1">
        <v>0</v>
      </c>
      <c r="H12" s="1">
        <v>2751346.02</v>
      </c>
    </row>
    <row r="13" spans="1:8" ht="12.75">
      <c r="A13" s="2" t="s">
        <v>112</v>
      </c>
      <c r="B13" s="1">
        <v>36168137.73</v>
      </c>
      <c r="C13" s="1">
        <v>34552053.24</v>
      </c>
      <c r="D13" s="1">
        <v>11527038.73</v>
      </c>
      <c r="E13" s="1">
        <v>26285478.66</v>
      </c>
      <c r="F13" s="1">
        <v>17846936.23</v>
      </c>
      <c r="G13" s="1">
        <v>0</v>
      </c>
      <c r="H13" s="1">
        <v>812187.8</v>
      </c>
    </row>
    <row r="14" spans="1:8" ht="12.75">
      <c r="A14" s="2" t="s">
        <v>114</v>
      </c>
      <c r="B14" s="1">
        <v>240932468.555</v>
      </c>
      <c r="C14" s="1">
        <v>140168987.37</v>
      </c>
      <c r="D14" s="1">
        <v>76196719.63</v>
      </c>
      <c r="E14" s="1">
        <v>51083822.4</v>
      </c>
      <c r="F14" s="1">
        <v>53825546.43</v>
      </c>
      <c r="G14" s="1">
        <v>27000</v>
      </c>
      <c r="H14" s="1">
        <v>4425944.15</v>
      </c>
    </row>
    <row r="15" spans="1:8" ht="12.75">
      <c r="A15" s="2" t="s">
        <v>119</v>
      </c>
      <c r="B15" s="1">
        <v>61067579.77</v>
      </c>
      <c r="C15" s="1">
        <v>54724715.17</v>
      </c>
      <c r="D15" s="1">
        <v>17922577.73</v>
      </c>
      <c r="E15" s="1">
        <v>35603621.66</v>
      </c>
      <c r="F15" s="1">
        <v>27054135.88</v>
      </c>
      <c r="G15" s="1">
        <v>0</v>
      </c>
      <c r="H15" s="1">
        <v>2532039.27</v>
      </c>
    </row>
    <row r="16" spans="1:8" ht="12.75">
      <c r="A16" s="2" t="s">
        <v>118</v>
      </c>
      <c r="B16" s="1">
        <v>18243939.12</v>
      </c>
      <c r="C16" s="1">
        <v>12529763.3</v>
      </c>
      <c r="D16" s="1">
        <v>4476140.19</v>
      </c>
      <c r="E16" s="1">
        <v>16472374.86</v>
      </c>
      <c r="F16" s="1">
        <v>19298663.37</v>
      </c>
      <c r="G16" s="1">
        <v>0</v>
      </c>
      <c r="H16" s="1">
        <v>1579364.75</v>
      </c>
    </row>
    <row r="17" spans="1:8" ht="12.75">
      <c r="A17" s="38" t="s">
        <v>15</v>
      </c>
      <c r="B17" s="37">
        <f>SUM(B9:B16)</f>
        <v>1183649870.0549998</v>
      </c>
      <c r="C17" s="37">
        <f aca="true" t="shared" si="0" ref="C17:H17">SUM(C9:C16)</f>
        <v>920400709.48</v>
      </c>
      <c r="D17" s="37">
        <f t="shared" si="0"/>
        <v>326069897.13</v>
      </c>
      <c r="E17" s="37">
        <f t="shared" si="0"/>
        <v>507164716.91999996</v>
      </c>
      <c r="F17" s="37">
        <f t="shared" si="0"/>
        <v>360805526.91999996</v>
      </c>
      <c r="G17" s="37">
        <f t="shared" si="0"/>
        <v>102000</v>
      </c>
      <c r="H17" s="37">
        <f t="shared" si="0"/>
        <v>28609974.609999996</v>
      </c>
    </row>
    <row r="20" spans="1:10" s="40" customFormat="1" ht="51">
      <c r="A20" s="122" t="s">
        <v>111</v>
      </c>
      <c r="B20" s="39" t="s">
        <v>7</v>
      </c>
      <c r="C20" s="39" t="s">
        <v>8</v>
      </c>
      <c r="D20" s="39" t="s">
        <v>9</v>
      </c>
      <c r="E20" s="39" t="s">
        <v>10</v>
      </c>
      <c r="F20" s="39" t="s">
        <v>11</v>
      </c>
      <c r="G20" s="39" t="s">
        <v>12</v>
      </c>
      <c r="H20" s="39" t="s">
        <v>13</v>
      </c>
      <c r="I20" s="39" t="s">
        <v>14</v>
      </c>
      <c r="J20" s="122" t="s">
        <v>15</v>
      </c>
    </row>
    <row r="21" spans="1:10" s="40" customFormat="1" ht="51">
      <c r="A21" s="122"/>
      <c r="B21" s="39" t="s">
        <v>7</v>
      </c>
      <c r="C21" s="39" t="s">
        <v>8</v>
      </c>
      <c r="D21" s="39" t="s">
        <v>22</v>
      </c>
      <c r="E21" s="39" t="s">
        <v>10</v>
      </c>
      <c r="F21" s="39" t="s">
        <v>11</v>
      </c>
      <c r="G21" s="39" t="s">
        <v>12</v>
      </c>
      <c r="H21" s="39" t="s">
        <v>23</v>
      </c>
      <c r="I21" s="39" t="s">
        <v>25</v>
      </c>
      <c r="J21" s="122"/>
    </row>
    <row r="22" spans="1:10" s="40" customFormat="1" ht="12.75">
      <c r="A22" s="121"/>
      <c r="B22" s="39" t="s">
        <v>122</v>
      </c>
      <c r="C22" s="39" t="s">
        <v>122</v>
      </c>
      <c r="D22" s="39" t="s">
        <v>122</v>
      </c>
      <c r="E22" s="39" t="s">
        <v>122</v>
      </c>
      <c r="F22" s="39" t="s">
        <v>122</v>
      </c>
      <c r="G22" s="39" t="s">
        <v>122</v>
      </c>
      <c r="H22" s="39" t="s">
        <v>122</v>
      </c>
      <c r="I22" s="39" t="s">
        <v>122</v>
      </c>
      <c r="J22" s="39" t="s">
        <v>122</v>
      </c>
    </row>
    <row r="23" spans="1:10" ht="12.75">
      <c r="A23" s="2" t="s">
        <v>115</v>
      </c>
      <c r="B23" s="1">
        <v>2129633</v>
      </c>
      <c r="C23" s="1">
        <v>10266204</v>
      </c>
      <c r="D23" s="1">
        <v>16549167</v>
      </c>
      <c r="E23" s="1">
        <v>25500000</v>
      </c>
      <c r="F23" s="1">
        <v>48381789.4</v>
      </c>
      <c r="G23" s="1">
        <v>14246054.71</v>
      </c>
      <c r="H23" s="1">
        <v>120160</v>
      </c>
      <c r="I23" s="1">
        <v>1600000</v>
      </c>
      <c r="J23" s="37">
        <v>707217493.17</v>
      </c>
    </row>
    <row r="24" spans="1:10" ht="12.75">
      <c r="A24" s="2" t="s">
        <v>113</v>
      </c>
      <c r="B24" s="1">
        <v>1305000</v>
      </c>
      <c r="C24" s="1">
        <v>8227091</v>
      </c>
      <c r="D24" s="1">
        <v>0</v>
      </c>
      <c r="E24" s="1">
        <v>0</v>
      </c>
      <c r="F24" s="1">
        <v>19184148.12</v>
      </c>
      <c r="G24" s="1">
        <v>17720548.68</v>
      </c>
      <c r="H24" s="1">
        <v>76378</v>
      </c>
      <c r="I24" s="1">
        <v>700000</v>
      </c>
      <c r="J24" s="37">
        <v>673820141.93</v>
      </c>
    </row>
    <row r="25" spans="1:10" ht="12.75">
      <c r="A25" s="2" t="s">
        <v>116</v>
      </c>
      <c r="B25" s="1">
        <v>1887828</v>
      </c>
      <c r="C25" s="1">
        <v>8125617</v>
      </c>
      <c r="D25" s="1">
        <v>0</v>
      </c>
      <c r="E25" s="1">
        <v>9500000</v>
      </c>
      <c r="F25" s="1">
        <v>32755470.8</v>
      </c>
      <c r="G25" s="1">
        <v>10774932.9</v>
      </c>
      <c r="H25" s="1">
        <v>0</v>
      </c>
      <c r="I25" s="1">
        <v>1100000</v>
      </c>
      <c r="J25" s="37">
        <v>642911492.5699999</v>
      </c>
    </row>
    <row r="26" spans="1:10" ht="12.75">
      <c r="A26" s="2" t="s">
        <v>117</v>
      </c>
      <c r="B26" s="1">
        <v>310786</v>
      </c>
      <c r="C26" s="1">
        <v>5874149</v>
      </c>
      <c r="D26" s="1">
        <v>0</v>
      </c>
      <c r="E26" s="1">
        <v>23000000</v>
      </c>
      <c r="F26" s="1">
        <v>33463812.51</v>
      </c>
      <c r="G26" s="1">
        <v>24739236.38</v>
      </c>
      <c r="H26" s="1">
        <v>414351</v>
      </c>
      <c r="I26" s="1">
        <v>1200000</v>
      </c>
      <c r="J26" s="37">
        <v>656648688.95</v>
      </c>
    </row>
    <row r="27" spans="1:10" ht="12.75">
      <c r="A27" s="2" t="s">
        <v>112</v>
      </c>
      <c r="B27" s="1">
        <v>151750</v>
      </c>
      <c r="C27" s="1">
        <v>2533900</v>
      </c>
      <c r="D27" s="1">
        <v>3631501</v>
      </c>
      <c r="E27" s="1">
        <v>4000000</v>
      </c>
      <c r="F27" s="1">
        <v>12306794.77</v>
      </c>
      <c r="G27" s="1">
        <v>5943014.05</v>
      </c>
      <c r="H27" s="1">
        <v>0</v>
      </c>
      <c r="I27" s="1">
        <v>400000</v>
      </c>
      <c r="J27" s="37">
        <v>156158792.21</v>
      </c>
    </row>
    <row r="28" spans="1:10" ht="12.75">
      <c r="A28" s="2" t="s">
        <v>114</v>
      </c>
      <c r="B28" s="1">
        <v>862111</v>
      </c>
      <c r="C28" s="1">
        <v>2344080</v>
      </c>
      <c r="D28" s="1">
        <v>7841746</v>
      </c>
      <c r="E28" s="1">
        <v>3000000</v>
      </c>
      <c r="F28" s="1">
        <v>22139563.84</v>
      </c>
      <c r="G28" s="1">
        <v>4010056.09</v>
      </c>
      <c r="H28" s="1">
        <v>0</v>
      </c>
      <c r="I28" s="1">
        <v>800000</v>
      </c>
      <c r="J28" s="37">
        <v>607658045.465</v>
      </c>
    </row>
    <row r="29" spans="1:10" ht="12.75">
      <c r="A29" s="2" t="s">
        <v>119</v>
      </c>
      <c r="B29" s="1">
        <v>191641</v>
      </c>
      <c r="C29" s="1">
        <v>2178200</v>
      </c>
      <c r="D29" s="1">
        <v>5660780</v>
      </c>
      <c r="E29" s="1">
        <v>8000000</v>
      </c>
      <c r="F29" s="1">
        <v>18382720.3</v>
      </c>
      <c r="G29" s="1">
        <v>9696902.76</v>
      </c>
      <c r="H29" s="1">
        <v>0</v>
      </c>
      <c r="I29" s="1">
        <v>700000</v>
      </c>
      <c r="J29" s="37">
        <v>243714913.54</v>
      </c>
    </row>
    <row r="30" spans="1:10" ht="12.75">
      <c r="A30" s="2" t="s">
        <v>118</v>
      </c>
      <c r="B30" s="1">
        <v>188500</v>
      </c>
      <c r="C30" s="1">
        <v>1663543</v>
      </c>
      <c r="D30" s="1">
        <v>5540473</v>
      </c>
      <c r="E30" s="1">
        <v>11500000</v>
      </c>
      <c r="F30" s="1">
        <v>15740879.66</v>
      </c>
      <c r="G30" s="1">
        <v>7524420.45</v>
      </c>
      <c r="H30" s="1">
        <v>12900</v>
      </c>
      <c r="I30" s="1">
        <v>600000</v>
      </c>
      <c r="J30" s="37">
        <v>115370961.7</v>
      </c>
    </row>
    <row r="31" spans="1:10" ht="12.75">
      <c r="A31" s="38" t="s">
        <v>15</v>
      </c>
      <c r="B31" s="37">
        <f aca="true" t="shared" si="1" ref="B31:I31">SUM(B23:B30)</f>
        <v>7027249</v>
      </c>
      <c r="C31" s="37">
        <f t="shared" si="1"/>
        <v>41212784</v>
      </c>
      <c r="D31" s="37">
        <f t="shared" si="1"/>
        <v>39223667</v>
      </c>
      <c r="E31" s="37">
        <f t="shared" si="1"/>
        <v>84500000</v>
      </c>
      <c r="F31" s="37">
        <f t="shared" si="1"/>
        <v>202355179.4</v>
      </c>
      <c r="G31" s="37">
        <f t="shared" si="1"/>
        <v>94655166.02000001</v>
      </c>
      <c r="H31" s="37">
        <f t="shared" si="1"/>
        <v>623789</v>
      </c>
      <c r="I31" s="37">
        <f t="shared" si="1"/>
        <v>7100000</v>
      </c>
      <c r="J31" s="37">
        <v>3803500529.535</v>
      </c>
    </row>
  </sheetData>
  <sheetProtection/>
  <mergeCells count="8">
    <mergeCell ref="A20:A22"/>
    <mergeCell ref="J20:J21"/>
    <mergeCell ref="A1:F1"/>
    <mergeCell ref="A2:F2"/>
    <mergeCell ref="A3:F3"/>
    <mergeCell ref="A4:F4"/>
    <mergeCell ref="A6:A8"/>
    <mergeCell ref="B6:H6"/>
  </mergeCells>
  <printOptions/>
  <pageMargins left="0.23" right="0.17" top="0.39" bottom="0.22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siam125</cp:lastModifiedBy>
  <cp:lastPrinted>2016-05-25T04:47:08Z</cp:lastPrinted>
  <dcterms:created xsi:type="dcterms:W3CDTF">2016-03-18T08:37:07Z</dcterms:created>
  <dcterms:modified xsi:type="dcterms:W3CDTF">2016-10-05T02:47:33Z</dcterms:modified>
  <cp:category/>
  <cp:version/>
  <cp:contentType/>
  <cp:contentStatus/>
</cp:coreProperties>
</file>